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0"/>
  </bookViews>
  <sheets>
    <sheet name="Consol IS" sheetId="1" r:id="rId1"/>
    <sheet name="Consol BS  " sheetId="2" r:id="rId2"/>
    <sheet name="Consol Equity" sheetId="3" r:id="rId3"/>
    <sheet name="CashFlow" sheetId="4" r:id="rId4"/>
    <sheet name="Notes" sheetId="5" r:id="rId5"/>
  </sheets>
  <externalReferences>
    <externalReference r:id="rId8"/>
  </externalReferences>
  <definedNames>
    <definedName name="_xlnm.Print_Area" localSheetId="0">'Consol IS'!$A$1:$I$49</definedName>
    <definedName name="_xlnm.Print_Area" localSheetId="4">'Notes'!$A$1:$H$282</definedName>
    <definedName name="_xlnm.Print_Titles" localSheetId="4">'Notes'!$2:$6</definedName>
    <definedName name="Z_6E526710_5B8E_4916_8248_D4F7AD08A026_.wvu.PrintArea" localSheetId="4" hidden="1">'Notes'!$A$1:$J$282</definedName>
    <definedName name="Z_6E526710_5B8E_4916_8248_D4F7AD08A026_.wvu.PrintTitles" localSheetId="4" hidden="1">'Notes'!$2:$6</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<sst xmlns="http://schemas.openxmlformats.org/spreadsheetml/2006/main" count="305" uniqueCount="234">
  <si>
    <t>JHM CONSOLIDATION BERHAD</t>
  </si>
  <si>
    <t>CURRENT ASSETS</t>
  </si>
  <si>
    <t>Inventories</t>
  </si>
  <si>
    <t>Trade receivables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</si>
  <si>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</si>
  <si>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</si>
  <si>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</si>
  <si>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</si>
  <si>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</si>
  <si>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</si>
  <si>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</si>
  <si>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</si>
  <si>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</si>
  <si>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</si>
  <si>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</si>
  <si>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</si>
  <si>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</si>
  <si>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</si>
  <si>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</si>
  <si>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</si>
  <si>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</si>
  <si>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</si>
  <si>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</si>
  <si>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</si>
  <si>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</si>
  <si>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</si>
  <si>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</si>
  <si>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</si>
  <si>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</si>
  <si>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7.</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</si>
  <si>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</si>
  <si>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</si>
  <si>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</si>
  <si>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</si>
  <si>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</si>
  <si>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</si>
  <si>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</si>
  <si>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</si>
  <si>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</si>
  <si>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</si>
  <si>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</si>
  <si>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</si>
  <si>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</si>
  <si>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</si>
  <si>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</si>
  <si>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</si>
  <si>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</si>
  <si>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14.</t>
  </si>
  <si>
    <t>15.</t>
  </si>
  <si>
    <t>16.</t>
  </si>
  <si>
    <t>17.</t>
  </si>
  <si>
    <t>18.</t>
  </si>
  <si>
    <t>Current Year</t>
  </si>
  <si>
    <t>Quarter</t>
  </si>
  <si>
    <t>To Date</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</si>
  <si>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</si>
  <si>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</si>
  <si>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</si>
  <si>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</si>
  <si>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</si>
  <si>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</si>
  <si>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</si>
  <si>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</si>
  <si>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</si>
  <si>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</si>
  <si>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</si>
  <si>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</si>
  <si>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</si>
  <si>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</si>
  <si>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</si>
  <si>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</si>
  <si>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</si>
  <si>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</si>
  <si>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</si>
  <si>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</si>
  <si>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</si>
  <si>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</si>
  <si>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</si>
  <si>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</si>
  <si>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</si>
  <si>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</si>
  <si>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</si>
  <si>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</si>
  <si>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</si>
  <si>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</si>
  <si>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</si>
  <si>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</si>
  <si>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</si>
  <si>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</si>
  <si>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</si>
  <si>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</si>
  <si>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</si>
  <si>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</si>
  <si>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</si>
  <si>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</si>
  <si>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</si>
  <si>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</si>
  <si>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N/A</t>
  </si>
  <si>
    <t>shares of RM0.10 each in issue ('000)</t>
  </si>
  <si>
    <t>Weighted average number of ordinary</t>
  </si>
  <si>
    <t xml:space="preserve">   weighted average number of ordinary shares</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</si>
  <si>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</si>
  <si>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</si>
  <si>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</si>
  <si>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</si>
  <si>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</si>
  <si>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</si>
  <si>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</si>
  <si>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Segment results</t>
  </si>
  <si>
    <t>Interest expense</t>
  </si>
  <si>
    <t>Current Year To Date</t>
  </si>
  <si>
    <t>Other Electronic Components</t>
  </si>
  <si>
    <t>Proceeds from disposal of property,plant and equipment</t>
  </si>
  <si>
    <t>Cash and cash equivalent comprise:</t>
  </si>
  <si>
    <t>Current Quarter</t>
  </si>
  <si>
    <t>Current Year Quarter</t>
  </si>
  <si>
    <t>Changes In The Composition of The Group</t>
  </si>
  <si>
    <t>Hire purchase payables - Secured</t>
  </si>
  <si>
    <t>26.</t>
  </si>
  <si>
    <t>-Non cash items</t>
  </si>
  <si>
    <t>-Interest expense</t>
  </si>
  <si>
    <t>-Interest income</t>
  </si>
  <si>
    <t>Sales of Unquoted Investments / Properties</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</si>
  <si>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</si>
  <si>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</si>
  <si>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</si>
  <si>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</si>
  <si>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</si>
  <si>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</si>
  <si>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</si>
  <si>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</si>
  <si>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</si>
  <si>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</si>
  <si>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</si>
  <si>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</si>
  <si>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</si>
  <si>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Holding Company expenses</t>
  </si>
  <si>
    <t>Unaudited</t>
  </si>
  <si>
    <t xml:space="preserve">Audited </t>
  </si>
  <si>
    <t xml:space="preserve"> As At Preceding </t>
  </si>
  <si>
    <t xml:space="preserve">Cash and cash equivalents </t>
  </si>
  <si>
    <t>Development costs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</si>
  <si>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</si>
  <si>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</si>
  <si>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</si>
  <si>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</si>
  <si>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</si>
  <si>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</si>
  <si>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</si>
  <si>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
  </si>
  <si>
    <t xml:space="preserve">Preceding Year </t>
  </si>
  <si>
    <t>Period</t>
  </si>
  <si>
    <t>Preceding Year Corresponding Quarter</t>
  </si>
  <si>
    <t>Preceding Year Corresponding Period</t>
  </si>
  <si>
    <t>CUMULATIVE QUARTER</t>
  </si>
  <si>
    <t>INDIVIDUAL QUARTER</t>
  </si>
  <si>
    <t>Current Year           To Date</t>
  </si>
  <si>
    <t xml:space="preserve">Holding Company's Interest Income </t>
  </si>
  <si>
    <t>Interest income in subsidiaries</t>
  </si>
  <si>
    <t>EXPLANATORY NOTES</t>
  </si>
  <si>
    <t>Utilisation of Initial Public Offering Proceeds</t>
  </si>
  <si>
    <t>Total liabilities</t>
  </si>
  <si>
    <t>Effects of changes in exchange rates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</si>
  <si>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</si>
  <si>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</si>
  <si>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</si>
  <si>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</si>
  <si>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</si>
  <si>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Note:</t>
  </si>
  <si>
    <t xml:space="preserve">  N/A - Not Applicable</t>
  </si>
  <si>
    <t xml:space="preserve"> - Basic</t>
  </si>
  <si>
    <t xml:space="preserve">  - Diluted</t>
  </si>
  <si>
    <t>Note</t>
  </si>
  <si>
    <t>Corresponding Period</t>
  </si>
  <si>
    <t>Debt and equity securities</t>
  </si>
  <si>
    <t>There were no significant changes in estimates that had a material effect on the results of the  Group for the current quarter under review.</t>
  </si>
  <si>
    <t>There were no issuance, cancellations, repurchases, resale and repayment of debt and equity securities for the current quarter under review.</t>
  </si>
  <si>
    <t>Dividends Paid</t>
  </si>
  <si>
    <t>Material Changes in Estimates of Amounts Reported</t>
  </si>
  <si>
    <t>The Group's operations were not materially affected by any major seasonal or cyclical changes during the quarter under review.</t>
  </si>
  <si>
    <t>There were no changes in the the composition of the Group for the current quarter under review.</t>
  </si>
  <si>
    <t>Dividend Payable</t>
  </si>
  <si>
    <t xml:space="preserve">Earnings Per Share </t>
  </si>
  <si>
    <t>There were no material events subsequent to the end of the current quarter under review and up to the date of this announcement.</t>
  </si>
  <si>
    <t xml:space="preserve">Comment on material change in profit before taxation with immediate preceding quarter </t>
  </si>
  <si>
    <t>Immediate Preceding Quarter</t>
  </si>
  <si>
    <t>Cash generated from operations</t>
  </si>
  <si>
    <t>Net cash generated from operating activities</t>
  </si>
  <si>
    <t>Interest received</t>
  </si>
  <si>
    <t>Net cash used in financing activities</t>
  </si>
  <si>
    <t>Net decrease in cash and cash equivalents</t>
  </si>
  <si>
    <t>Fine Pitch Connector Pins</t>
  </si>
  <si>
    <t>There were no outstanding capital commitments at the end of the quarter under review.</t>
  </si>
  <si>
    <t>Review Of Performance for the Current Financial Quarter and Financial Year-to-date</t>
  </si>
  <si>
    <t>RM’000</t>
  </si>
  <si>
    <t>31.12.08</t>
  </si>
  <si>
    <t>Balance as at 31 December 2008</t>
  </si>
  <si>
    <t>Deposit with a licensed bank</t>
  </si>
  <si>
    <t>Retained profits</t>
  </si>
  <si>
    <t>The basic earnings/(loss) per share for the quarter and cumulative year to date are computed as follow:</t>
  </si>
  <si>
    <t>Net profit/(loss) for the period (RM'000)</t>
  </si>
  <si>
    <t>Basic Earnings/(Loss) Per Share based on</t>
  </si>
  <si>
    <t>There is no diluted earnings/(loss) per share as the Company does not have any convertible financial instruments as at the current year quarter and current year to date.</t>
  </si>
  <si>
    <t xml:space="preserve">Profit/(Loss) before tax </t>
  </si>
  <si>
    <t>31.03.09</t>
  </si>
  <si>
    <t>The auditors’ report  on the financial statements of the Group for the FYE 31 December 2008 were not subject to any audit qualification.</t>
  </si>
  <si>
    <t>There were no changes in contingent liabilities and contingent assets since the last annual balance sheet as at 31 December 2008.</t>
  </si>
  <si>
    <t>Tax recoverable</t>
  </si>
  <si>
    <t>Short term funds with a licensed financial instituition</t>
  </si>
  <si>
    <t>Other receivables, deposits and prepayments</t>
  </si>
  <si>
    <t>Dividends payable</t>
  </si>
  <si>
    <t xml:space="preserve">Balance as at 1 January 2008 </t>
  </si>
  <si>
    <t>Dividends</t>
  </si>
  <si>
    <t>Loss for the period</t>
  </si>
  <si>
    <t>Gross profit / (loss)</t>
  </si>
  <si>
    <t>Operating profit / (loss)</t>
  </si>
  <si>
    <t>Profit / (Loss) before taxation</t>
  </si>
  <si>
    <t>Profit / (Loss)  for the period</t>
  </si>
  <si>
    <t>Earnings / (Loss) per share attributable to 
equity holders of the parent (sen) :</t>
  </si>
  <si>
    <t>No dividends have been declared in respect of the quarter under review.</t>
  </si>
  <si>
    <t>Loss before taxation</t>
  </si>
  <si>
    <t>LBT margin</t>
  </si>
  <si>
    <t>Commentary Of Prospects</t>
  </si>
  <si>
    <t xml:space="preserve">Litigation </t>
  </si>
  <si>
    <t>FOR THE SECOND QUARTER ENDED 30 JUNE 2009</t>
  </si>
  <si>
    <t>30.06.09</t>
  </si>
  <si>
    <t>30.06.08</t>
  </si>
  <si>
    <t>CONDENSED CONSOLIDATED BALANCE SHEET AS AT 30 JUNE 2009</t>
  </si>
  <si>
    <t>Balance as at 30 June 2009</t>
  </si>
  <si>
    <t>The Group comprises the following main business segments for the six (6) months period ended 30 June 2009:</t>
  </si>
  <si>
    <t>There has been no revalution of property, plant and equipment during the quarter ended 30 June 2009.</t>
  </si>
  <si>
    <t>As at 30 June 2009, all property, plant and equipment were stated at cost less accumulated depreciation.</t>
  </si>
  <si>
    <t>As at 30 June 2009, the Company has fully utilised the proceeds raised from its initial public offering and has not undertaken any corporate proposal to raise any proceeds during the current quarter under review and financial year-to-date.</t>
  </si>
  <si>
    <t>Particulars of the Group's borrowings denominated in Ringgit Malaysia as at 30 June 2009 are as follow:-</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</si>
</sst>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s>
  <fonts count="48">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0"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7" applyFont="1" applyFill="1">
      <alignment/>
      <protection/>
    </xf>
    <xf numFmtId="0" fontId="1" fillId="0" borderId="0" xfId="0" applyFont="1" applyFill="1" applyAlignment="1">
      <alignment horizontal="center" vertical="justify"/>
    </xf>
    <xf numFmtId="173" fontId="2" fillId="0" borderId="10" xfId="42" applyNumberFormat="1" applyFont="1" applyFill="1" applyBorder="1" applyAlignment="1">
      <alignment horizontal="center"/>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7" applyFont="1" applyFill="1" applyBorder="1" applyAlignment="1">
      <alignment horizontal="right"/>
      <protection/>
    </xf>
    <xf numFmtId="0" fontId="1" fillId="0" borderId="0" xfId="57" applyFont="1" applyFill="1" applyBorder="1" applyAlignment="1">
      <alignment horizontal="right" wrapText="1"/>
      <protection/>
    </xf>
    <xf numFmtId="10" fontId="0" fillId="0" borderId="0" xfId="60" applyNumberFormat="1" applyFont="1" applyAlignment="1">
      <alignment/>
    </xf>
    <xf numFmtId="0" fontId="1" fillId="0" borderId="0" xfId="0" applyFont="1" applyFill="1" applyAlignment="1">
      <alignment horizontal="right"/>
    </xf>
    <xf numFmtId="0" fontId="1" fillId="0" borderId="0" xfId="57" applyFont="1" applyFill="1" applyAlignment="1">
      <alignment horizontal="right" wrapText="1"/>
      <protection/>
    </xf>
    <xf numFmtId="10" fontId="2" fillId="0" borderId="0" xfId="60"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43" fontId="2" fillId="0" borderId="15" xfId="42" applyFont="1" applyFill="1" applyBorder="1" applyAlignment="1">
      <alignment/>
    </xf>
    <xf numFmtId="0" fontId="0" fillId="0" borderId="0" xfId="57"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0" fontId="0" fillId="0" borderId="0" xfId="0" applyFont="1" applyFill="1" applyAlignment="1">
      <alignment/>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Fill="1" applyAlignment="1">
      <alignment horizontal="left"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43" fontId="2" fillId="0" borderId="15" xfId="42" applyFont="1" applyFill="1" applyBorder="1" applyAlignment="1">
      <alignment horizontal="right"/>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172" fontId="2" fillId="0" borderId="0" xfId="42" applyNumberFormat="1" applyFont="1" applyAlignment="1" quotePrefix="1">
      <alignment horizontal="center" vertical="center"/>
    </xf>
    <xf numFmtId="172" fontId="2" fillId="0" borderId="0" xfId="0" applyNumberFormat="1" applyFont="1" applyAlignment="1">
      <alignment horizontal="center" vertical="center" wrapText="1"/>
    </xf>
    <xf numFmtId="172" fontId="2" fillId="0" borderId="0" xfId="0" applyNumberFormat="1" applyFont="1" applyAlignment="1">
      <alignment horizontal="center" vertical="top" wrapText="1"/>
    </xf>
    <xf numFmtId="0" fontId="1" fillId="0" borderId="0" xfId="0" applyFont="1" applyFill="1" applyAlignment="1">
      <alignment horizontal="center"/>
    </xf>
    <xf numFmtId="0" fontId="2" fillId="0" borderId="0" xfId="0" applyFont="1" applyFill="1" applyAlignment="1">
      <alignment horizontal="justify" wrapText="1"/>
    </xf>
    <xf numFmtId="0" fontId="0" fillId="0" borderId="0" xfId="0" applyAlignment="1">
      <alignment horizontal="justify" wrapText="1"/>
    </xf>
    <xf numFmtId="0" fontId="2" fillId="0" borderId="0" xfId="0" applyFont="1" applyFill="1" applyAlignment="1">
      <alignment horizontal="left" wrapText="1"/>
    </xf>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Border="1" applyAlignment="1">
      <alignment horizontal="left" vertical="justify" wrapText="1"/>
    </xf>
    <xf numFmtId="0" fontId="2"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6</xdr:col>
      <xdr:colOff>676275</xdr:colOff>
      <xdr:row>48</xdr:row>
      <xdr:rowOff>0</xdr:rowOff>
    </xdr:to>
    <xdr:sp>
      <xdr:nvSpPr>
        <xdr:cNvPr id="1" name="Text Box 2"/>
        <xdr:cNvSpPr txBox="1">
          <a:spLocks noChangeArrowheads="1"/>
        </xdr:cNvSpPr>
      </xdr:nvSpPr>
      <xdr:spPr>
        <a:xfrm>
          <a:off x="285750" y="84296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44</xdr:row>
      <xdr:rowOff>19050</xdr:rowOff>
    </xdr:from>
    <xdr:to>
      <xdr:col>9</xdr:col>
      <xdr:colOff>0</xdr:colOff>
      <xdr:row>48</xdr:row>
      <xdr:rowOff>0</xdr:rowOff>
    </xdr:to>
    <xdr:sp>
      <xdr:nvSpPr>
        <xdr:cNvPr id="2" name="Text Box 3"/>
        <xdr:cNvSpPr txBox="1">
          <a:spLocks noChangeArrowheads="1"/>
        </xdr:cNvSpPr>
      </xdr:nvSpPr>
      <xdr:spPr>
        <a:xfrm>
          <a:off x="9525" y="77343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Income Statements should be read in conjunction with the audited financial statements of  JHM Consolidation Berhad for the financial year ended 31 December 2008 and the accompanying explanatory notes attached to this report)</a:t>
          </a:r>
        </a:p>
      </xdr:txBody>
    </xdr:sp>
    <xdr:clientData/>
  </xdr:twoCellAnchor>
  <xdr:twoCellAnchor>
    <xdr:from>
      <xdr:col>0</xdr:col>
      <xdr:colOff>314325</xdr:colOff>
      <xdr:row>48</xdr:row>
      <xdr:rowOff>0</xdr:rowOff>
    </xdr:from>
    <xdr:to>
      <xdr:col>6</xdr:col>
      <xdr:colOff>676275</xdr:colOff>
      <xdr:row>48</xdr:row>
      <xdr:rowOff>0</xdr:rowOff>
    </xdr:to>
    <xdr:sp>
      <xdr:nvSpPr>
        <xdr:cNvPr id="3" name="Text Box 4"/>
        <xdr:cNvSpPr txBox="1">
          <a:spLocks noChangeArrowheads="1"/>
        </xdr:cNvSpPr>
      </xdr:nvSpPr>
      <xdr:spPr>
        <a:xfrm>
          <a:off x="314325" y="84296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0</xdr:rowOff>
    </xdr:from>
    <xdr:to>
      <xdr:col>5</xdr:col>
      <xdr:colOff>590550</xdr:colOff>
      <xdr:row>61</xdr:row>
      <xdr:rowOff>76200</xdr:rowOff>
    </xdr:to>
    <xdr:sp>
      <xdr:nvSpPr>
        <xdr:cNvPr id="1" name="Text Box 1"/>
        <xdr:cNvSpPr txBox="1">
          <a:spLocks noChangeArrowheads="1"/>
        </xdr:cNvSpPr>
      </xdr:nvSpPr>
      <xdr:spPr>
        <a:xfrm>
          <a:off x="19050" y="11049000"/>
          <a:ext cx="7896225" cy="6477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unaudited Condensed Consolidated Balance Sheet should be read in conjunction with the audited financial statements of  JHM Consolidation Berhad for the financial year ended 31 December 2008 and the accompanying explanatory notes attached to this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9525</xdr:rowOff>
    </xdr:from>
    <xdr:to>
      <xdr:col>5</xdr:col>
      <xdr:colOff>590550</xdr:colOff>
      <xdr:row>35</xdr:row>
      <xdr:rowOff>0</xdr:rowOff>
    </xdr:to>
    <xdr:sp>
      <xdr:nvSpPr>
        <xdr:cNvPr id="1" name="Text Box 5"/>
        <xdr:cNvSpPr txBox="1">
          <a:spLocks noChangeArrowheads="1"/>
        </xdr:cNvSpPr>
      </xdr:nvSpPr>
      <xdr:spPr>
        <a:xfrm>
          <a:off x="19050" y="50863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Statement of Changes In Equity should be read in conjunction with the audited financial statements of  JHM Consolidation Berhad for the financial year ended 31 December 2008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200025"/>
    <xdr:sp>
      <xdr:nvSpPr>
        <xdr:cNvPr id="1" name="Text Box 1"/>
        <xdr:cNvSpPr txBox="1">
          <a:spLocks noChangeArrowheads="1"/>
        </xdr:cNvSpPr>
      </xdr:nvSpPr>
      <xdr:spPr>
        <a:xfrm>
          <a:off x="4067175" y="1017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5</xdr:col>
      <xdr:colOff>0</xdr:colOff>
      <xdr:row>64</xdr:row>
      <xdr:rowOff>9525</xdr:rowOff>
    </xdr:to>
    <xdr:sp>
      <xdr:nvSpPr>
        <xdr:cNvPr id="2" name="Text Box 2"/>
        <xdr:cNvSpPr txBox="1">
          <a:spLocks noChangeArrowheads="1"/>
        </xdr:cNvSpPr>
      </xdr:nvSpPr>
      <xdr:spPr>
        <a:xfrm>
          <a:off x="28575" y="996315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Cash Flow Statement should be read in conjunction with the audited financial statements of  JHM Consolidation Berhad for the financial year ended 31 December 2008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200</xdr:row>
      <xdr:rowOff>9525</xdr:rowOff>
    </xdr:from>
    <xdr:to>
      <xdr:col>9</xdr:col>
      <xdr:colOff>371475</xdr:colOff>
      <xdr:row>202</xdr:row>
      <xdr:rowOff>133350</xdr:rowOff>
    </xdr:to>
    <xdr:sp>
      <xdr:nvSpPr>
        <xdr:cNvPr id="1" name="Text Box 11"/>
        <xdr:cNvSpPr txBox="1">
          <a:spLocks noChangeArrowheads="1"/>
        </xdr:cNvSpPr>
      </xdr:nvSpPr>
      <xdr:spPr>
        <a:xfrm>
          <a:off x="314325" y="33356550"/>
          <a:ext cx="8601075" cy="4476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204</xdr:row>
      <xdr:rowOff>133350</xdr:rowOff>
    </xdr:from>
    <xdr:to>
      <xdr:col>7</xdr:col>
      <xdr:colOff>552450</xdr:colOff>
      <xdr:row>208</xdr:row>
      <xdr:rowOff>142875</xdr:rowOff>
    </xdr:to>
    <xdr:sp>
      <xdr:nvSpPr>
        <xdr:cNvPr id="2" name="Text Box 12"/>
        <xdr:cNvSpPr txBox="1">
          <a:spLocks noChangeArrowheads="1"/>
        </xdr:cNvSpPr>
      </xdr:nvSpPr>
      <xdr:spPr>
        <a:xfrm>
          <a:off x="314325" y="34128075"/>
          <a:ext cx="7391400" cy="657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and financial year-to-date.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(b)There were no investments in quoted securities as at the end of the reporting period.
</a:t>
          </a:r>
        </a:p>
      </xdr:txBody>
    </xdr:sp>
    <xdr:clientData/>
  </xdr:twoCellAnchor>
  <xdr:twoCellAnchor>
    <xdr:from>
      <xdr:col>1</xdr:col>
      <xdr:colOff>9525</xdr:colOff>
      <xdr:row>259</xdr:row>
      <xdr:rowOff>0</xdr:rowOff>
    </xdr:from>
    <xdr:to>
      <xdr:col>7</xdr:col>
      <xdr:colOff>314325</xdr:colOff>
      <xdr:row>259</xdr:row>
      <xdr:rowOff>0</xdr:rowOff>
    </xdr:to>
    <xdr:sp>
      <xdr:nvSpPr>
        <xdr:cNvPr id="3" name="Text Box 14"/>
        <xdr:cNvSpPr txBox="1">
          <a:spLocks noChangeArrowheads="1"/>
        </xdr:cNvSpPr>
      </xdr:nvSpPr>
      <xdr:spPr>
        <a:xfrm>
          <a:off x="314325" y="42957750"/>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259</xdr:row>
      <xdr:rowOff>0</xdr:rowOff>
    </xdr:from>
    <xdr:to>
      <xdr:col>7</xdr:col>
      <xdr:colOff>657225</xdr:colOff>
      <xdr:row>259</xdr:row>
      <xdr:rowOff>0</xdr:rowOff>
    </xdr:to>
    <xdr:sp>
      <xdr:nvSpPr>
        <xdr:cNvPr id="4" name="Text Box 15"/>
        <xdr:cNvSpPr txBox="1">
          <a:spLocks noChangeArrowheads="1"/>
        </xdr:cNvSpPr>
      </xdr:nvSpPr>
      <xdr:spPr>
        <a:xfrm>
          <a:off x="304800" y="42957750"/>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247650</xdr:colOff>
      <xdr:row>8</xdr:row>
      <xdr:rowOff>38100</xdr:rowOff>
    </xdr:from>
    <xdr:to>
      <xdr:col>7</xdr:col>
      <xdr:colOff>619125</xdr:colOff>
      <xdr:row>35</xdr:row>
      <xdr:rowOff>152400</xdr:rowOff>
    </xdr:to>
    <xdr:sp>
      <xdr:nvSpPr>
        <xdr:cNvPr id="5" name="Text Box 16"/>
        <xdr:cNvSpPr txBox="1">
          <a:spLocks noChangeArrowheads="1"/>
        </xdr:cNvSpPr>
      </xdr:nvSpPr>
      <xdr:spPr>
        <a:xfrm>
          <a:off x="247650" y="1333500"/>
          <a:ext cx="7524750" cy="4486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ACE Market.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of  JHM Consolidation Berhad for the financial year ended ("FYE") 31 December 2008. The explanatory notes attached to the interim financial statements provide an explanation of events and transactions that are significant to an understanding of the changes in the financial position and performance of the Group since the FYE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significant accounting policies and methods of computation applied in the interim financial statements of the Group are consistent with those adopted in the audited financial statements of the Group for the FYE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and the Company have not adopted the following FRSs and IC Interpretations which are effective for financial periods beginning on or after 1 July 2009 and 1 January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July 2009 :
</a:t>
          </a:r>
          <a:r>
            <a:rPr lang="en-US" cap="none" sz="1000" b="0" i="0" u="none" baseline="0">
              <a:solidFill>
                <a:srgbClr val="000000"/>
              </a:solidFill>
              <a:latin typeface="Times New Roman"/>
              <a:ea typeface="Times New Roman"/>
              <a:cs typeface="Times New Roman"/>
            </a:rPr>
            <a:t>FRS 8                                          Operating Segments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January 2010 :
</a:t>
          </a:r>
          <a:r>
            <a:rPr lang="en-US" cap="none" sz="1000" b="0" i="0" u="none" baseline="0">
              <a:solidFill>
                <a:srgbClr val="000000"/>
              </a:solidFill>
              <a:latin typeface="Times New Roman"/>
              <a:ea typeface="Times New Roman"/>
              <a:cs typeface="Times New Roman"/>
            </a:rPr>
            <a:t>FRS 4                                          Insurance Contracts
</a:t>
          </a:r>
          <a:r>
            <a:rPr lang="en-US" cap="none" sz="1000" b="0" i="0" u="none" baseline="0">
              <a:solidFill>
                <a:srgbClr val="000000"/>
              </a:solidFill>
              <a:latin typeface="Times New Roman"/>
              <a:ea typeface="Times New Roman"/>
              <a:cs typeface="Times New Roman"/>
            </a:rPr>
            <a:t>FRS 7                                          Financial Instruments : Disclosures
</a:t>
          </a:r>
          <a:r>
            <a:rPr lang="en-US" cap="none" sz="1000" b="0" i="0" u="none" baseline="0">
              <a:solidFill>
                <a:srgbClr val="000000"/>
              </a:solidFill>
              <a:latin typeface="Times New Roman"/>
              <a:ea typeface="Times New Roman"/>
              <a:cs typeface="Times New Roman"/>
            </a:rPr>
            <a:t>FRS 139                                      Financial Instruments : Recognition and Measurement
</a:t>
          </a:r>
          <a:r>
            <a:rPr lang="en-US" cap="none" sz="1000" b="0" i="0" u="none" baseline="0">
              <a:solidFill>
                <a:srgbClr val="000000"/>
              </a:solidFill>
              <a:latin typeface="Times New Roman"/>
              <a:ea typeface="Times New Roman"/>
              <a:cs typeface="Times New Roman"/>
            </a:rPr>
            <a:t>IC Interpretation 9                    Reassessment of Embedded Derivatives
</a:t>
          </a:r>
          <a:r>
            <a:rPr lang="en-US" cap="none" sz="1000" b="0" i="0" u="none" baseline="0">
              <a:solidFill>
                <a:srgbClr val="000000"/>
              </a:solidFill>
              <a:latin typeface="Times New Roman"/>
              <a:ea typeface="Times New Roman"/>
              <a:cs typeface="Times New Roman"/>
            </a:rPr>
            <a:t>IC Interpretation 10                  Interim Financial Reporting and Impairment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effect of FRS 139, if any, upon its initial recognition are exempted from disclosure.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120</xdr:row>
      <xdr:rowOff>0</xdr:rowOff>
    </xdr:from>
    <xdr:to>
      <xdr:col>9</xdr:col>
      <xdr:colOff>514350</xdr:colOff>
      <xdr:row>120</xdr:row>
      <xdr:rowOff>0</xdr:rowOff>
    </xdr:to>
    <xdr:sp>
      <xdr:nvSpPr>
        <xdr:cNvPr id="6" name="Text Box 19"/>
        <xdr:cNvSpPr txBox="1">
          <a:spLocks noChangeArrowheads="1"/>
        </xdr:cNvSpPr>
      </xdr:nvSpPr>
      <xdr:spPr>
        <a:xfrm>
          <a:off x="323850" y="19954875"/>
          <a:ext cx="8734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162</xdr:row>
      <xdr:rowOff>66675</xdr:rowOff>
    </xdr:from>
    <xdr:to>
      <xdr:col>7</xdr:col>
      <xdr:colOff>619125</xdr:colOff>
      <xdr:row>166</xdr:row>
      <xdr:rowOff>114300</xdr:rowOff>
    </xdr:to>
    <xdr:sp>
      <xdr:nvSpPr>
        <xdr:cNvPr id="7" name="Text Box 24"/>
        <xdr:cNvSpPr txBox="1">
          <a:spLocks noChangeArrowheads="1"/>
        </xdr:cNvSpPr>
      </xdr:nvSpPr>
      <xdr:spPr>
        <a:xfrm>
          <a:off x="304800" y="27260550"/>
          <a:ext cx="7467600" cy="6953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For the quarter under review, the Group's revenue has increased by 114.29% compared to the immediate preceding quarter. As a result of the improvement in the revenue, the Group recorded lower loss before taxation of RM0.68 million for Q2 2009 as compared to RM1.856 million in immediate preceding quarter. The improvement in reduction of the Group's loss before taxation is also attributable to the ongoing cost rationalisation taken by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211</xdr:row>
      <xdr:rowOff>9525</xdr:rowOff>
    </xdr:from>
    <xdr:to>
      <xdr:col>7</xdr:col>
      <xdr:colOff>609600</xdr:colOff>
      <xdr:row>213</xdr:row>
      <xdr:rowOff>142875</xdr:rowOff>
    </xdr:to>
    <xdr:sp>
      <xdr:nvSpPr>
        <xdr:cNvPr id="8" name="Text Box 26"/>
        <xdr:cNvSpPr txBox="1">
          <a:spLocks noChangeArrowheads="1"/>
        </xdr:cNvSpPr>
      </xdr:nvSpPr>
      <xdr:spPr>
        <a:xfrm>
          <a:off x="304800" y="35137725"/>
          <a:ext cx="7458075"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171</xdr:row>
      <xdr:rowOff>76200</xdr:rowOff>
    </xdr:from>
    <xdr:to>
      <xdr:col>23</xdr:col>
      <xdr:colOff>295275</xdr:colOff>
      <xdr:row>173</xdr:row>
      <xdr:rowOff>0</xdr:rowOff>
    </xdr:to>
    <xdr:sp>
      <xdr:nvSpPr>
        <xdr:cNvPr id="9" name="Text Box 27"/>
        <xdr:cNvSpPr txBox="1">
          <a:spLocks noChangeArrowheads="1"/>
        </xdr:cNvSpPr>
      </xdr:nvSpPr>
      <xdr:spPr>
        <a:xfrm>
          <a:off x="11229975" y="28727400"/>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62</xdr:row>
      <xdr:rowOff>142875</xdr:rowOff>
    </xdr:from>
    <xdr:to>
      <xdr:col>6</xdr:col>
      <xdr:colOff>800100</xdr:colOff>
      <xdr:row>64</xdr:row>
      <xdr:rowOff>133350</xdr:rowOff>
    </xdr:to>
    <xdr:sp>
      <xdr:nvSpPr>
        <xdr:cNvPr id="10" name="Text Box 43"/>
        <xdr:cNvSpPr txBox="1">
          <a:spLocks noChangeArrowheads="1"/>
        </xdr:cNvSpPr>
      </xdr:nvSpPr>
      <xdr:spPr>
        <a:xfrm>
          <a:off x="323850" y="10182225"/>
          <a:ext cx="6781800"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197</xdr:row>
      <xdr:rowOff>0</xdr:rowOff>
    </xdr:from>
    <xdr:to>
      <xdr:col>6</xdr:col>
      <xdr:colOff>838200</xdr:colOff>
      <xdr:row>197</xdr:row>
      <xdr:rowOff>0</xdr:rowOff>
    </xdr:to>
    <xdr:sp>
      <xdr:nvSpPr>
        <xdr:cNvPr id="11" name="Text Box 44"/>
        <xdr:cNvSpPr txBox="1">
          <a:spLocks noChangeArrowheads="1"/>
        </xdr:cNvSpPr>
      </xdr:nvSpPr>
      <xdr:spPr>
        <a:xfrm>
          <a:off x="314325" y="32861250"/>
          <a:ext cx="6829425" cy="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239</xdr:row>
      <xdr:rowOff>9525</xdr:rowOff>
    </xdr:from>
    <xdr:to>
      <xdr:col>7</xdr:col>
      <xdr:colOff>314325</xdr:colOff>
      <xdr:row>240</xdr:row>
      <xdr:rowOff>133350</xdr:rowOff>
    </xdr:to>
    <xdr:sp>
      <xdr:nvSpPr>
        <xdr:cNvPr id="12" name="Text Box 61"/>
        <xdr:cNvSpPr txBox="1">
          <a:spLocks noChangeArrowheads="1"/>
        </xdr:cNvSpPr>
      </xdr:nvSpPr>
      <xdr:spPr>
        <a:xfrm>
          <a:off x="314325" y="39728775"/>
          <a:ext cx="7153275"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243</xdr:row>
      <xdr:rowOff>123825</xdr:rowOff>
    </xdr:from>
    <xdr:to>
      <xdr:col>7</xdr:col>
      <xdr:colOff>609600</xdr:colOff>
      <xdr:row>252</xdr:row>
      <xdr:rowOff>123825</xdr:rowOff>
    </xdr:to>
    <xdr:sp>
      <xdr:nvSpPr>
        <xdr:cNvPr id="13" name="Text Box 62"/>
        <xdr:cNvSpPr txBox="1">
          <a:spLocks noChangeArrowheads="1"/>
        </xdr:cNvSpPr>
      </xdr:nvSpPr>
      <xdr:spPr>
        <a:xfrm>
          <a:off x="304800" y="40490775"/>
          <a:ext cx="7458075" cy="14573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10 August 2009, the case has been adjourned to 16 September 2009 by the Court for further Case Management.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131</xdr:row>
      <xdr:rowOff>57150</xdr:rowOff>
    </xdr:from>
    <xdr:to>
      <xdr:col>7</xdr:col>
      <xdr:colOff>619125</xdr:colOff>
      <xdr:row>150</xdr:row>
      <xdr:rowOff>57150</xdr:rowOff>
    </xdr:to>
    <xdr:sp>
      <xdr:nvSpPr>
        <xdr:cNvPr id="14" name="Text Box 24"/>
        <xdr:cNvSpPr txBox="1">
          <a:spLocks noChangeArrowheads="1"/>
        </xdr:cNvSpPr>
      </xdr:nvSpPr>
      <xdr:spPr>
        <a:xfrm>
          <a:off x="304800" y="21907500"/>
          <a:ext cx="7467600" cy="30765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total revenue for the quarter under review decreased by 48.50% to RM6.13 million as compared to RM11.91 million in the corresponding period of the preceding year. The significant decrease in revenue of the current quarter was mainly attributable to the weak market demand in electronic and electrical products during the quarter as compared to the corresponding quarter in the preceding financial year. Similarly this resulting significant decrease in the Group's current year-to-date revenue of RM8.99 million compared to the corresponding year-to-date revenue in the preceding year of RM23.63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reported a pre-tax loss of RM0.68 million for the second quarter 2009 (Q2 2009) as compared with pre-tax profit of RM0.79 million in the corresponding period of the preceding year as the Group was adversely affected by the sharp fall in sales volume and lower production volume which resulted in the overall operational losses for the Group and due to this, the Company was unable to cover its operational fixed overheads.  The same reason was also the main factor for the Group's year-to-date loss before tax of up to RM2.53 million in the current year as compared to a profit before tax of RM2.05 million in the corresponding period in the preceding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components related to HB LED continues to be the major contributor of the Group which contributed approximately 61.79% of the total year-to-date revenue up to Q2 2009 while in the current Q2 2009, the HB LED segments contribution was 64.03% of the total revenue during the current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Although the comparison with the preceding year's corresponding quarter showed deterioration, the Group has shown financial improvement from the immediate preceding quarter. 
</a:t>
          </a:r>
        </a:p>
      </xdr:txBody>
    </xdr:sp>
    <xdr:clientData/>
  </xdr:twoCellAnchor>
  <xdr:twoCellAnchor>
    <xdr:from>
      <xdr:col>1</xdr:col>
      <xdr:colOff>9525</xdr:colOff>
      <xdr:row>194</xdr:row>
      <xdr:rowOff>9525</xdr:rowOff>
    </xdr:from>
    <xdr:to>
      <xdr:col>7</xdr:col>
      <xdr:colOff>619125</xdr:colOff>
      <xdr:row>196</xdr:row>
      <xdr:rowOff>47625</xdr:rowOff>
    </xdr:to>
    <xdr:sp>
      <xdr:nvSpPr>
        <xdr:cNvPr id="15" name="Text Box 11"/>
        <xdr:cNvSpPr txBox="1">
          <a:spLocks noChangeArrowheads="1"/>
        </xdr:cNvSpPr>
      </xdr:nvSpPr>
      <xdr:spPr>
        <a:xfrm>
          <a:off x="314325" y="32385000"/>
          <a:ext cx="7458075" cy="3619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No provision for the current taxation has been made in the financial statements of the Group and the Company as the Group and the Company incurred a tax loss in the financial period ended 30 June 2009.
</a:t>
          </a:r>
          <a:r>
            <a:rPr lang="en-US" cap="none" sz="1000" b="0" i="0" u="none" baseline="0">
              <a:solidFill>
                <a:srgbClr val="000000"/>
              </a:solidFill>
              <a:latin typeface="Times New Roman"/>
              <a:ea typeface="Times New Roman"/>
              <a:cs typeface="Times New Roman"/>
            </a:rPr>
            <a:t> 2009.</a:t>
          </a:r>
        </a:p>
      </xdr:txBody>
    </xdr:sp>
    <xdr:clientData/>
  </xdr:twoCellAnchor>
  <xdr:twoCellAnchor>
    <xdr:from>
      <xdr:col>1</xdr:col>
      <xdr:colOff>0</xdr:colOff>
      <xdr:row>170</xdr:row>
      <xdr:rowOff>28575</xdr:rowOff>
    </xdr:from>
    <xdr:to>
      <xdr:col>7</xdr:col>
      <xdr:colOff>619125</xdr:colOff>
      <xdr:row>174</xdr:row>
      <xdr:rowOff>95250</xdr:rowOff>
    </xdr:to>
    <xdr:sp>
      <xdr:nvSpPr>
        <xdr:cNvPr id="16" name="Text Box 24"/>
        <xdr:cNvSpPr txBox="1">
          <a:spLocks noChangeArrowheads="1"/>
        </xdr:cNvSpPr>
      </xdr:nvSpPr>
      <xdr:spPr>
        <a:xfrm>
          <a:off x="304800" y="28517850"/>
          <a:ext cx="7467600" cy="7143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Although the demands for the Group's products have improved in the Q2 2009, the Directors are of the opinion that under the current economic conditions, despite recent signs of economic recovery, the remaining months of the financial year is expected to be challenging.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5"/>
  <sheetViews>
    <sheetView tabSelected="1" view="pageBreakPreview" zoomScale="90" zoomScaleSheetLayoutView="90" zoomScalePageLayoutView="0" workbookViewId="0" topLeftCell="A5">
      <selection activeCell="C50" sqref="C50"/>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48" t="s">
        <v>0</v>
      </c>
      <c r="B1" s="48"/>
    </row>
    <row r="2" spans="1:2" s="23" customFormat="1" ht="13.5" customHeight="1">
      <c r="A2" s="36" t="s">
        <v>79</v>
      </c>
      <c r="B2" s="36"/>
    </row>
    <row r="3" spans="1:2" s="24" customFormat="1" ht="12.75">
      <c r="A3" s="15"/>
      <c r="B3" s="15"/>
    </row>
    <row r="4" spans="1:2" s="23" customFormat="1" ht="12.75">
      <c r="A4" s="2" t="s">
        <v>8</v>
      </c>
      <c r="B4" s="2"/>
    </row>
    <row r="5" spans="1:2" s="23" customFormat="1" ht="12.75">
      <c r="A5" s="2" t="s">
        <v>224</v>
      </c>
      <c r="B5" s="2"/>
    </row>
    <row r="6" spans="1:3" s="23" customFormat="1" ht="13.5" customHeight="1">
      <c r="A6" s="2" t="s">
        <v>7</v>
      </c>
      <c r="B6" s="2"/>
      <c r="C6" s="18"/>
    </row>
    <row r="7" spans="1:3" s="23" customFormat="1" ht="13.5" customHeight="1">
      <c r="A7" s="2"/>
      <c r="B7" s="2"/>
      <c r="C7" s="18"/>
    </row>
    <row r="8" spans="1:9" s="23" customFormat="1" ht="13.5" customHeight="1">
      <c r="A8" s="2"/>
      <c r="B8" s="2"/>
      <c r="C8" s="140" t="s">
        <v>68</v>
      </c>
      <c r="D8" s="140"/>
      <c r="E8" s="140"/>
      <c r="F8" s="2"/>
      <c r="G8" s="140" t="s">
        <v>71</v>
      </c>
      <c r="H8" s="140"/>
      <c r="I8" s="140"/>
    </row>
    <row r="9" spans="1:9" s="23" customFormat="1" ht="13.5" customHeight="1">
      <c r="A9" s="2"/>
      <c r="B9" s="2"/>
      <c r="C9" s="46"/>
      <c r="D9" s="47"/>
      <c r="E9" s="47" t="s">
        <v>69</v>
      </c>
      <c r="F9" s="47"/>
      <c r="G9" s="46"/>
      <c r="H9" s="47"/>
      <c r="I9" s="47" t="s">
        <v>69</v>
      </c>
    </row>
    <row r="10" spans="1:9" s="23" customFormat="1" ht="13.5" customHeight="1">
      <c r="A10" s="2"/>
      <c r="B10" s="2"/>
      <c r="C10" s="47" t="s">
        <v>52</v>
      </c>
      <c r="D10" s="47"/>
      <c r="E10" s="47" t="s">
        <v>70</v>
      </c>
      <c r="F10" s="47"/>
      <c r="G10" s="47" t="s">
        <v>52</v>
      </c>
      <c r="H10" s="47"/>
      <c r="I10" s="47" t="s">
        <v>70</v>
      </c>
    </row>
    <row r="11" spans="1:9" s="23" customFormat="1" ht="13.5" customHeight="1">
      <c r="A11" s="2"/>
      <c r="B11" s="2"/>
      <c r="C11" s="47" t="s">
        <v>53</v>
      </c>
      <c r="D11" s="47"/>
      <c r="E11" s="47" t="s">
        <v>53</v>
      </c>
      <c r="F11" s="47"/>
      <c r="G11" s="47" t="s">
        <v>54</v>
      </c>
      <c r="H11" s="47"/>
      <c r="I11" s="47" t="s">
        <v>151</v>
      </c>
    </row>
    <row r="12" spans="1:9" s="23" customFormat="1" ht="13.5" customHeight="1">
      <c r="A12" s="2"/>
      <c r="B12" s="2"/>
      <c r="C12" s="47" t="str">
        <f>+G12</f>
        <v>30.06.09</v>
      </c>
      <c r="D12" s="47"/>
      <c r="E12" s="47" t="str">
        <f>+I12</f>
        <v>30.06.08</v>
      </c>
      <c r="F12" s="47"/>
      <c r="G12" s="47" t="s">
        <v>225</v>
      </c>
      <c r="H12" s="47"/>
      <c r="I12" s="47" t="s">
        <v>226</v>
      </c>
    </row>
    <row r="13" spans="1:9" s="24" customFormat="1" ht="13.5" customHeight="1">
      <c r="A13" s="23"/>
      <c r="B13" s="93" t="s">
        <v>172</v>
      </c>
      <c r="C13" s="46" t="s">
        <v>16</v>
      </c>
      <c r="D13" s="2"/>
      <c r="E13" s="46" t="s">
        <v>16</v>
      </c>
      <c r="F13" s="2"/>
      <c r="G13" s="46" t="s">
        <v>16</v>
      </c>
      <c r="H13" s="2"/>
      <c r="I13" s="46" t="s">
        <v>16</v>
      </c>
    </row>
    <row r="14" spans="5:9" s="23" customFormat="1" ht="13.5" customHeight="1">
      <c r="E14" s="53"/>
      <c r="I14" s="133"/>
    </row>
    <row r="15" spans="1:12" s="23" customFormat="1" ht="13.5" customHeight="1">
      <c r="A15" s="17" t="s">
        <v>77</v>
      </c>
      <c r="B15" s="17"/>
      <c r="C15" s="31">
        <v>6133</v>
      </c>
      <c r="D15" s="17"/>
      <c r="E15" s="59">
        <v>11909</v>
      </c>
      <c r="F15" s="17"/>
      <c r="G15" s="31">
        <v>8995</v>
      </c>
      <c r="I15" s="59">
        <v>23625</v>
      </c>
      <c r="K15" s="79"/>
      <c r="L15" s="79"/>
    </row>
    <row r="16" spans="3:9" s="23" customFormat="1" ht="13.5" customHeight="1">
      <c r="C16" s="17"/>
      <c r="D16" s="17"/>
      <c r="E16" s="31"/>
      <c r="F16" s="17"/>
      <c r="G16" s="17"/>
      <c r="I16" s="53"/>
    </row>
    <row r="17" spans="1:9" s="23" customFormat="1" ht="13.5" customHeight="1">
      <c r="A17" s="17" t="s">
        <v>76</v>
      </c>
      <c r="B17" s="31"/>
      <c r="C17" s="42">
        <v>-6048</v>
      </c>
      <c r="D17" s="31"/>
      <c r="E17" s="60">
        <v>-10404</v>
      </c>
      <c r="F17" s="17"/>
      <c r="G17" s="42">
        <v>-9615</v>
      </c>
      <c r="I17" s="60">
        <v>-20439</v>
      </c>
    </row>
    <row r="18" spans="2:9" s="23" customFormat="1" ht="13.5" customHeight="1">
      <c r="B18" s="53"/>
      <c r="C18" s="31"/>
      <c r="D18" s="31"/>
      <c r="E18" s="31"/>
      <c r="F18" s="17"/>
      <c r="G18" s="17"/>
      <c r="I18" s="53"/>
    </row>
    <row r="19" spans="1:9" s="23" customFormat="1" ht="13.5" customHeight="1">
      <c r="A19" s="17" t="s">
        <v>214</v>
      </c>
      <c r="B19" s="17"/>
      <c r="C19" s="31">
        <f>SUM(C15:C17)</f>
        <v>85</v>
      </c>
      <c r="D19" s="17"/>
      <c r="E19" s="31">
        <f>SUM(E15:E17)</f>
        <v>1505</v>
      </c>
      <c r="F19" s="17"/>
      <c r="G19" s="31">
        <f>SUM(G15:G17)</f>
        <v>-620</v>
      </c>
      <c r="I19" s="31">
        <f>SUM(I15:I17)</f>
        <v>3186</v>
      </c>
    </row>
    <row r="20" spans="1:9" s="25" customFormat="1" ht="13.5" customHeight="1">
      <c r="A20" s="17"/>
      <c r="B20" s="17"/>
      <c r="C20" s="44"/>
      <c r="D20" s="17"/>
      <c r="E20" s="31"/>
      <c r="F20" s="17"/>
      <c r="G20" s="44"/>
      <c r="I20" s="61"/>
    </row>
    <row r="21" spans="1:9" s="23" customFormat="1" ht="13.5" customHeight="1">
      <c r="A21" s="17" t="s">
        <v>75</v>
      </c>
      <c r="B21" s="17"/>
      <c r="C21" s="31">
        <v>65</v>
      </c>
      <c r="D21" s="17"/>
      <c r="E21" s="59">
        <v>518</v>
      </c>
      <c r="F21" s="17"/>
      <c r="G21" s="31">
        <v>85</v>
      </c>
      <c r="I21" s="59">
        <v>1295</v>
      </c>
    </row>
    <row r="22" spans="3:9" s="23" customFormat="1" ht="13.5" customHeight="1">
      <c r="C22" s="17"/>
      <c r="D22" s="17"/>
      <c r="E22" s="31"/>
      <c r="F22" s="17"/>
      <c r="G22" s="17"/>
      <c r="I22" s="53"/>
    </row>
    <row r="23" spans="1:9" s="23" customFormat="1" ht="13.5" customHeight="1">
      <c r="A23" s="17" t="s">
        <v>74</v>
      </c>
      <c r="B23" s="17"/>
      <c r="C23" s="42">
        <v>-779</v>
      </c>
      <c r="D23" s="17"/>
      <c r="E23" s="60">
        <v>-1187</v>
      </c>
      <c r="F23" s="17"/>
      <c r="G23" s="42">
        <v>-1896</v>
      </c>
      <c r="I23" s="60">
        <v>-2338</v>
      </c>
    </row>
    <row r="24" spans="1:9" s="23" customFormat="1" ht="13.5" customHeight="1">
      <c r="A24" s="17"/>
      <c r="B24" s="17"/>
      <c r="C24" s="17"/>
      <c r="D24" s="17"/>
      <c r="E24" s="31"/>
      <c r="F24" s="17"/>
      <c r="G24" s="17"/>
      <c r="I24" s="53"/>
    </row>
    <row r="25" spans="1:9" s="23" customFormat="1" ht="13.5" customHeight="1">
      <c r="A25" s="17" t="s">
        <v>215</v>
      </c>
      <c r="B25" s="17"/>
      <c r="C25" s="17">
        <f>SUM(C19:C23)</f>
        <v>-629</v>
      </c>
      <c r="D25" s="17"/>
      <c r="E25" s="17">
        <f>SUM(E19:E23)</f>
        <v>836</v>
      </c>
      <c r="F25" s="17"/>
      <c r="G25" s="17">
        <f>SUM(G19:G23)</f>
        <v>-2431</v>
      </c>
      <c r="I25" s="17">
        <f>SUM(I19:I23)</f>
        <v>2143</v>
      </c>
    </row>
    <row r="26" spans="1:9" s="23" customFormat="1" ht="13.5" customHeight="1">
      <c r="A26" s="17"/>
      <c r="B26" s="17"/>
      <c r="C26" s="17"/>
      <c r="D26" s="17"/>
      <c r="E26" s="31"/>
      <c r="F26" s="17"/>
      <c r="G26" s="17"/>
      <c r="I26" s="53"/>
    </row>
    <row r="27" spans="1:9" s="23" customFormat="1" ht="13.5" customHeight="1">
      <c r="A27" s="17" t="s">
        <v>73</v>
      </c>
      <c r="B27" s="17"/>
      <c r="C27" s="42">
        <v>-47</v>
      </c>
      <c r="D27" s="17"/>
      <c r="E27" s="60">
        <v>-43</v>
      </c>
      <c r="F27" s="17"/>
      <c r="G27" s="42">
        <v>-101</v>
      </c>
      <c r="I27" s="60">
        <v>-90</v>
      </c>
    </row>
    <row r="28" spans="1:9" s="23" customFormat="1" ht="13.5" customHeight="1">
      <c r="A28" s="17"/>
      <c r="B28" s="17"/>
      <c r="C28" s="31"/>
      <c r="D28" s="17"/>
      <c r="E28" s="31"/>
      <c r="F28" s="17"/>
      <c r="G28" s="31"/>
      <c r="I28" s="53"/>
    </row>
    <row r="29" spans="1:12" s="23" customFormat="1" ht="13.5" customHeight="1">
      <c r="A29" s="17" t="s">
        <v>216</v>
      </c>
      <c r="B29" s="17"/>
      <c r="C29" s="17">
        <f>SUM(C25:C27)</f>
        <v>-676</v>
      </c>
      <c r="D29" s="17"/>
      <c r="E29" s="17">
        <f>SUM(E25:E27)</f>
        <v>793</v>
      </c>
      <c r="F29" s="17"/>
      <c r="G29" s="17">
        <f>SUM(G25:G27)</f>
        <v>-2532</v>
      </c>
      <c r="I29" s="17">
        <f>SUM(I25:I27)</f>
        <v>2053</v>
      </c>
      <c r="K29" s="79"/>
      <c r="L29" s="79"/>
    </row>
    <row r="30" spans="1:9" s="23" customFormat="1" ht="13.5" customHeight="1">
      <c r="A30" s="17"/>
      <c r="B30" s="17"/>
      <c r="C30" s="17"/>
      <c r="D30" s="17"/>
      <c r="E30" s="31"/>
      <c r="F30" s="17"/>
      <c r="G30" s="17"/>
      <c r="I30" s="53"/>
    </row>
    <row r="31" spans="1:9" s="23" customFormat="1" ht="13.5" customHeight="1">
      <c r="A31" s="17" t="s">
        <v>72</v>
      </c>
      <c r="B31" s="108">
        <v>18</v>
      </c>
      <c r="C31" s="43">
        <v>0</v>
      </c>
      <c r="D31" s="17"/>
      <c r="E31" s="60">
        <v>-204</v>
      </c>
      <c r="F31" s="17"/>
      <c r="G31" s="43">
        <f>+C31</f>
        <v>0</v>
      </c>
      <c r="I31" s="60">
        <v>-474</v>
      </c>
    </row>
    <row r="32" spans="1:9" s="23" customFormat="1" ht="13.5" customHeight="1">
      <c r="A32" s="17"/>
      <c r="B32" s="17"/>
      <c r="C32" s="17"/>
      <c r="D32" s="17"/>
      <c r="E32" s="31"/>
      <c r="F32" s="17"/>
      <c r="G32" s="17"/>
      <c r="I32" s="53"/>
    </row>
    <row r="33" spans="1:9" s="23" customFormat="1" ht="13.5" customHeight="1">
      <c r="A33" s="17"/>
      <c r="B33" s="17"/>
      <c r="C33" s="17"/>
      <c r="D33" s="17"/>
      <c r="E33" s="31"/>
      <c r="F33" s="17"/>
      <c r="G33" s="17"/>
      <c r="I33" s="53"/>
    </row>
    <row r="34" spans="1:9" s="23" customFormat="1" ht="13.5" customHeight="1" thickBot="1">
      <c r="A34" s="17" t="s">
        <v>217</v>
      </c>
      <c r="B34" s="17"/>
      <c r="C34" s="45">
        <f>SUM(C29:C31)</f>
        <v>-676</v>
      </c>
      <c r="D34" s="17"/>
      <c r="E34" s="45">
        <f>SUM(E29:E31)</f>
        <v>589</v>
      </c>
      <c r="F34" s="45">
        <f>SUM(F29:F31)</f>
        <v>0</v>
      </c>
      <c r="G34" s="45">
        <f>SUM(G29:G31)</f>
        <v>-2532</v>
      </c>
      <c r="H34" s="45">
        <f>SUM(H29:H31)</f>
        <v>0</v>
      </c>
      <c r="I34" s="45">
        <f>SUM(I29:I31)</f>
        <v>1579</v>
      </c>
    </row>
    <row r="35" spans="5:9" s="23" customFormat="1" ht="13.5" customHeight="1" thickTop="1">
      <c r="E35" s="53"/>
      <c r="I35" s="53"/>
    </row>
    <row r="36" spans="1:9" s="23" customFormat="1" ht="29.25" customHeight="1">
      <c r="A36" s="107" t="s">
        <v>218</v>
      </c>
      <c r="B36" s="108">
        <v>27</v>
      </c>
      <c r="E36" s="53"/>
      <c r="I36" s="53"/>
    </row>
    <row r="37" spans="1:10" s="23" customFormat="1" ht="13.5" thickBot="1">
      <c r="A37" s="17" t="s">
        <v>170</v>
      </c>
      <c r="B37" s="17"/>
      <c r="C37" s="111">
        <f>Notes!C275</f>
        <v>-0.5495934959349593</v>
      </c>
      <c r="D37" s="3"/>
      <c r="E37" s="111">
        <f>Notes!D275</f>
        <v>0.47886178861788614</v>
      </c>
      <c r="F37" s="3"/>
      <c r="G37" s="111">
        <f>Notes!F275</f>
        <v>-2.0585365853658537</v>
      </c>
      <c r="H37" s="3"/>
      <c r="I37" s="111">
        <f>Notes!G275</f>
        <v>1.283739837398374</v>
      </c>
      <c r="J37" s="53"/>
    </row>
    <row r="38" spans="1:10" s="23" customFormat="1" ht="15" customHeight="1" thickBot="1" thickTop="1">
      <c r="A38" s="4" t="s">
        <v>171</v>
      </c>
      <c r="B38" s="4"/>
      <c r="C38" s="134" t="s">
        <v>97</v>
      </c>
      <c r="D38" s="5"/>
      <c r="E38" s="134" t="s">
        <v>97</v>
      </c>
      <c r="F38" s="5"/>
      <c r="G38" s="134" t="s">
        <v>97</v>
      </c>
      <c r="H38" s="3"/>
      <c r="I38" s="134" t="s">
        <v>97</v>
      </c>
      <c r="J38" s="53"/>
    </row>
    <row r="39" spans="1:9" s="23" customFormat="1" ht="13.5" customHeight="1" thickTop="1">
      <c r="A39" s="11"/>
      <c r="B39" s="11"/>
      <c r="C39" s="11"/>
      <c r="D39" s="11"/>
      <c r="E39" s="35"/>
      <c r="F39" s="11"/>
      <c r="G39" s="35"/>
      <c r="H39" s="11"/>
      <c r="I39" s="35"/>
    </row>
    <row r="41" spans="1:2" ht="12.75">
      <c r="A41" s="11" t="s">
        <v>168</v>
      </c>
      <c r="B41" s="11"/>
    </row>
    <row r="42" spans="1:2" ht="12.75">
      <c r="A42" s="10" t="s">
        <v>169</v>
      </c>
      <c r="B42" s="10"/>
    </row>
    <row r="45" spans="1:2" ht="12.75">
      <c r="A45" s="57" t="s">
        <v>149</v>
      </c>
      <c r="B45" s="57"/>
    </row>
    <row r="48" ht="18" customHeight="1"/>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D69"/>
  <sheetViews>
    <sheetView view="pageBreakPreview" zoomScaleSheetLayoutView="100" zoomScalePageLayoutView="0" workbookViewId="0" topLeftCell="A32">
      <selection activeCell="B54" sqref="B54"/>
    </sheetView>
  </sheetViews>
  <sheetFormatPr defaultColWidth="9.140625" defaultRowHeight="15" customHeight="1"/>
  <cols>
    <col min="1" max="1" width="69.57421875" style="58" customWidth="1"/>
    <col min="2" max="2" width="13.421875" style="58" customWidth="1"/>
    <col min="3" max="3" width="4.28125" style="58" customWidth="1"/>
    <col min="4" max="4" width="13.421875" style="58" customWidth="1"/>
    <col min="5" max="16384" width="9.140625" style="58" customWidth="1"/>
  </cols>
  <sheetData>
    <row r="1" ht="15" customHeight="1">
      <c r="A1" s="48" t="s">
        <v>0</v>
      </c>
    </row>
    <row r="2" ht="15" customHeight="1">
      <c r="A2" s="36" t="s">
        <v>79</v>
      </c>
    </row>
    <row r="3" ht="15" customHeight="1">
      <c r="A3" s="15"/>
    </row>
    <row r="4" ht="15" customHeight="1">
      <c r="A4" s="16" t="s">
        <v>227</v>
      </c>
    </row>
    <row r="5" ht="15" customHeight="1">
      <c r="A5" s="1" t="s">
        <v>7</v>
      </c>
    </row>
    <row r="6" spans="1:4" ht="15" customHeight="1">
      <c r="A6" s="17"/>
      <c r="B6" s="140"/>
      <c r="C6" s="140"/>
      <c r="D6" s="140"/>
    </row>
    <row r="7" spans="1:4" ht="15" customHeight="1">
      <c r="A7" s="17"/>
      <c r="B7" s="46" t="s">
        <v>137</v>
      </c>
      <c r="C7" s="46"/>
      <c r="D7" s="46" t="s">
        <v>138</v>
      </c>
    </row>
    <row r="8" spans="1:4" ht="15" customHeight="1">
      <c r="A8" s="17"/>
      <c r="B8" s="46" t="s">
        <v>93</v>
      </c>
      <c r="C8" s="47"/>
      <c r="D8" s="47" t="s">
        <v>139</v>
      </c>
    </row>
    <row r="9" spans="1:4" ht="15" customHeight="1">
      <c r="A9" s="17"/>
      <c r="B9" s="47" t="s">
        <v>94</v>
      </c>
      <c r="C9" s="47"/>
      <c r="D9" s="47" t="s">
        <v>95</v>
      </c>
    </row>
    <row r="10" spans="1:4" ht="15" customHeight="1">
      <c r="A10" s="17"/>
      <c r="B10" s="47" t="s">
        <v>53</v>
      </c>
      <c r="C10" s="47"/>
      <c r="D10" s="47" t="s">
        <v>96</v>
      </c>
    </row>
    <row r="11" spans="1:4" ht="15" customHeight="1">
      <c r="A11" s="17"/>
      <c r="B11" s="47" t="s">
        <v>225</v>
      </c>
      <c r="C11" s="47"/>
      <c r="D11" s="47" t="s">
        <v>195</v>
      </c>
    </row>
    <row r="12" spans="1:4" ht="15" customHeight="1">
      <c r="A12" s="19"/>
      <c r="B12" s="46" t="s">
        <v>16</v>
      </c>
      <c r="C12" s="2"/>
      <c r="D12" s="46" t="s">
        <v>16</v>
      </c>
    </row>
    <row r="13" spans="1:4" ht="15" customHeight="1">
      <c r="A13" s="19"/>
      <c r="B13" s="46"/>
      <c r="C13" s="2"/>
      <c r="D13" s="46"/>
    </row>
    <row r="14" spans="1:4" ht="15" customHeight="1">
      <c r="A14" s="19" t="s">
        <v>125</v>
      </c>
      <c r="B14" s="46"/>
      <c r="C14" s="2"/>
      <c r="D14" s="46"/>
    </row>
    <row r="15" ht="15" customHeight="1">
      <c r="A15" s="19" t="s">
        <v>126</v>
      </c>
    </row>
    <row r="16" spans="1:4" ht="15" customHeight="1">
      <c r="A16" s="20" t="s">
        <v>41</v>
      </c>
      <c r="B16" s="21">
        <v>17929</v>
      </c>
      <c r="D16" s="21">
        <v>18941</v>
      </c>
    </row>
    <row r="17" spans="1:4" ht="15" customHeight="1">
      <c r="A17" s="20" t="s">
        <v>141</v>
      </c>
      <c r="B17" s="21">
        <v>1131</v>
      </c>
      <c r="D17" s="21">
        <v>1200</v>
      </c>
    </row>
    <row r="18" spans="1:4" ht="15" customHeight="1">
      <c r="A18" s="20"/>
      <c r="B18" s="72">
        <f>SUM(B16:B17)</f>
        <v>19060</v>
      </c>
      <c r="C18" s="71"/>
      <c r="D18" s="72">
        <f>SUM(D16:D17)</f>
        <v>20141</v>
      </c>
    </row>
    <row r="19" spans="1:4" ht="15" customHeight="1">
      <c r="A19" s="20"/>
      <c r="B19" s="21"/>
      <c r="D19" s="21"/>
    </row>
    <row r="20" spans="1:4" ht="15" customHeight="1">
      <c r="A20" s="19" t="s">
        <v>1</v>
      </c>
      <c r="B20" s="21"/>
      <c r="D20" s="21"/>
    </row>
    <row r="21" spans="1:4" ht="15" customHeight="1">
      <c r="A21" s="20" t="s">
        <v>2</v>
      </c>
      <c r="B21" s="21">
        <v>4961</v>
      </c>
      <c r="C21" s="71"/>
      <c r="D21" s="21">
        <v>6737</v>
      </c>
    </row>
    <row r="22" spans="1:4" ht="15" customHeight="1">
      <c r="A22" s="20" t="s">
        <v>3</v>
      </c>
      <c r="B22" s="21">
        <v>4817</v>
      </c>
      <c r="C22" s="71"/>
      <c r="D22" s="21">
        <v>1675</v>
      </c>
    </row>
    <row r="23" spans="1:4" ht="15" customHeight="1">
      <c r="A23" s="20" t="s">
        <v>209</v>
      </c>
      <c r="B23" s="21">
        <v>595</v>
      </c>
      <c r="C23" s="71"/>
      <c r="D23" s="21">
        <v>611</v>
      </c>
    </row>
    <row r="24" spans="1:4" ht="15" customHeight="1">
      <c r="A24" s="20" t="s">
        <v>207</v>
      </c>
      <c r="B24" s="21">
        <v>1258</v>
      </c>
      <c r="C24" s="71"/>
      <c r="D24" s="21">
        <v>1087</v>
      </c>
    </row>
    <row r="25" spans="1:4" ht="15" customHeight="1">
      <c r="A25" s="20" t="s">
        <v>197</v>
      </c>
      <c r="B25" s="21">
        <v>0</v>
      </c>
      <c r="C25" s="71"/>
      <c r="D25" s="21">
        <v>1300</v>
      </c>
    </row>
    <row r="26" spans="1:4" ht="15" customHeight="1">
      <c r="A26" s="20" t="s">
        <v>140</v>
      </c>
      <c r="B26" s="55">
        <v>679</v>
      </c>
      <c r="C26" s="71"/>
      <c r="D26" s="55">
        <v>3851</v>
      </c>
    </row>
    <row r="27" spans="1:4" ht="15" customHeight="1">
      <c r="A27" s="20"/>
      <c r="B27" s="72">
        <f>SUM(B21:B26)</f>
        <v>12310</v>
      </c>
      <c r="C27" s="102"/>
      <c r="D27" s="72">
        <f>SUM(D21:D26)</f>
        <v>15261</v>
      </c>
    </row>
    <row r="28" spans="1:4" ht="15" customHeight="1">
      <c r="A28" s="20"/>
      <c r="B28" s="21"/>
      <c r="C28" s="71"/>
      <c r="D28" s="21"/>
    </row>
    <row r="29" spans="1:4" ht="15" customHeight="1" thickBot="1">
      <c r="A29" s="19" t="s">
        <v>127</v>
      </c>
      <c r="B29" s="73">
        <f>+B27+B18</f>
        <v>31370</v>
      </c>
      <c r="C29" s="71"/>
      <c r="D29" s="73">
        <f>+D27+D18</f>
        <v>35402</v>
      </c>
    </row>
    <row r="30" spans="1:4" ht="15" customHeight="1">
      <c r="A30" s="20"/>
      <c r="B30" s="21"/>
      <c r="C30" s="71"/>
      <c r="D30" s="21"/>
    </row>
    <row r="31" spans="1:4" ht="15" customHeight="1">
      <c r="A31" s="19" t="s">
        <v>128</v>
      </c>
      <c r="B31" s="21"/>
      <c r="C31" s="71"/>
      <c r="D31" s="21"/>
    </row>
    <row r="32" spans="1:4" ht="15" customHeight="1">
      <c r="A32" s="19"/>
      <c r="B32" s="21"/>
      <c r="C32" s="71"/>
      <c r="D32" s="21"/>
    </row>
    <row r="33" spans="1:4" ht="15" customHeight="1">
      <c r="A33" s="20" t="s">
        <v>129</v>
      </c>
      <c r="B33" s="55">
        <v>12300</v>
      </c>
      <c r="D33" s="55">
        <v>12300</v>
      </c>
    </row>
    <row r="34" spans="1:4" ht="15" customHeight="1">
      <c r="A34" s="129" t="s">
        <v>130</v>
      </c>
      <c r="B34" s="55">
        <v>2954</v>
      </c>
      <c r="D34" s="55">
        <v>2954</v>
      </c>
    </row>
    <row r="35" spans="1:4" ht="15" customHeight="1">
      <c r="A35" s="129" t="s">
        <v>198</v>
      </c>
      <c r="B35" s="130">
        <f>+'Consol Equity'!D26</f>
        <v>5397</v>
      </c>
      <c r="D35" s="22">
        <v>7929</v>
      </c>
    </row>
    <row r="36" spans="1:4" ht="15" customHeight="1">
      <c r="A36" s="131" t="s">
        <v>131</v>
      </c>
      <c r="B36" s="132">
        <f>SUM(B33:B35)</f>
        <v>20651</v>
      </c>
      <c r="D36" s="72">
        <f>SUM(D33:D35)</f>
        <v>23183</v>
      </c>
    </row>
    <row r="37" spans="1:4" ht="15" customHeight="1">
      <c r="A37" s="131"/>
      <c r="B37" s="55"/>
      <c r="C37" s="71"/>
      <c r="D37" s="21"/>
    </row>
    <row r="38" spans="1:4" ht="15" customHeight="1">
      <c r="A38" s="131" t="s">
        <v>132</v>
      </c>
      <c r="B38" s="55"/>
      <c r="C38" s="71"/>
      <c r="D38" s="21"/>
    </row>
    <row r="39" spans="1:4" ht="15" customHeight="1">
      <c r="A39" s="129" t="s">
        <v>134</v>
      </c>
      <c r="B39" s="55">
        <f>+Notes!C233</f>
        <v>1529</v>
      </c>
      <c r="C39" s="71"/>
      <c r="D39" s="21">
        <v>2225</v>
      </c>
    </row>
    <row r="40" spans="1:4" ht="15" customHeight="1">
      <c r="A40" s="129" t="s">
        <v>133</v>
      </c>
      <c r="B40" s="55">
        <v>212</v>
      </c>
      <c r="D40" s="21">
        <v>212</v>
      </c>
    </row>
    <row r="41" spans="1:4" ht="15" customHeight="1">
      <c r="A41" s="19"/>
      <c r="B41" s="72">
        <f>SUM(B39:B40)</f>
        <v>1741</v>
      </c>
      <c r="D41" s="72">
        <f>SUM(D39:D40)</f>
        <v>2437</v>
      </c>
    </row>
    <row r="42" spans="1:4" ht="15" customHeight="1">
      <c r="A42" s="19"/>
      <c r="B42" s="21"/>
      <c r="D42" s="21"/>
    </row>
    <row r="43" spans="1:4" ht="15" customHeight="1">
      <c r="A43" s="19" t="s">
        <v>42</v>
      </c>
      <c r="B43" s="21"/>
      <c r="C43" s="71"/>
      <c r="D43" s="21"/>
    </row>
    <row r="44" spans="1:4" ht="15" customHeight="1">
      <c r="A44" s="20" t="s">
        <v>4</v>
      </c>
      <c r="B44" s="21">
        <v>4052</v>
      </c>
      <c r="C44" s="71"/>
      <c r="D44" s="21">
        <v>3863</v>
      </c>
    </row>
    <row r="45" spans="1:4" ht="15" customHeight="1">
      <c r="A45" s="20" t="s">
        <v>5</v>
      </c>
      <c r="B45" s="55">
        <v>3352</v>
      </c>
      <c r="C45" s="71"/>
      <c r="D45" s="21">
        <v>2953</v>
      </c>
    </row>
    <row r="46" spans="1:4" ht="15" customHeight="1">
      <c r="A46" s="20" t="s">
        <v>210</v>
      </c>
      <c r="B46" s="55">
        <v>0</v>
      </c>
      <c r="C46" s="71"/>
      <c r="D46" s="21">
        <v>1230</v>
      </c>
    </row>
    <row r="47" spans="1:4" ht="15" customHeight="1">
      <c r="A47" s="20" t="s">
        <v>134</v>
      </c>
      <c r="B47" s="55">
        <f>+Notes!C230</f>
        <v>1574</v>
      </c>
      <c r="C47" s="71"/>
      <c r="D47" s="55">
        <v>1736</v>
      </c>
    </row>
    <row r="48" spans="1:4" ht="15" customHeight="1">
      <c r="A48" s="20" t="s">
        <v>6</v>
      </c>
      <c r="B48" s="21">
        <v>0</v>
      </c>
      <c r="C48" s="71"/>
      <c r="D48" s="21">
        <v>0</v>
      </c>
    </row>
    <row r="49" spans="2:4" ht="15" customHeight="1">
      <c r="B49" s="72">
        <f>SUM(B44:B48)</f>
        <v>8978</v>
      </c>
      <c r="C49" s="71"/>
      <c r="D49" s="72">
        <f>SUM(D44:D48)</f>
        <v>9782</v>
      </c>
    </row>
    <row r="50" spans="2:4" ht="15" customHeight="1">
      <c r="B50" s="21"/>
      <c r="C50" s="71"/>
      <c r="D50" s="21"/>
    </row>
    <row r="51" spans="1:4" ht="15" customHeight="1">
      <c r="A51" s="19" t="s">
        <v>161</v>
      </c>
      <c r="B51" s="22">
        <f>B49+B41</f>
        <v>10719</v>
      </c>
      <c r="C51" s="106"/>
      <c r="D51" s="22">
        <f>D49+D41</f>
        <v>12219</v>
      </c>
    </row>
    <row r="52" spans="1:4" ht="15" customHeight="1">
      <c r="A52" s="19"/>
      <c r="B52" s="21"/>
      <c r="C52" s="71"/>
      <c r="D52" s="21"/>
    </row>
    <row r="53" spans="1:4" ht="15" customHeight="1" thickBot="1">
      <c r="A53" s="19" t="s">
        <v>135</v>
      </c>
      <c r="B53" s="73">
        <f>+B36+B41+B49</f>
        <v>31370</v>
      </c>
      <c r="D53" s="73">
        <f>+D36+D41+D49</f>
        <v>35402</v>
      </c>
    </row>
    <row r="54" spans="1:4" ht="15" customHeight="1">
      <c r="A54" s="20"/>
      <c r="B54" s="21"/>
      <c r="D54" s="21"/>
    </row>
    <row r="55" spans="1:4" ht="15" customHeight="1">
      <c r="A55" s="20"/>
      <c r="B55" s="21"/>
      <c r="D55" s="21"/>
    </row>
    <row r="56" spans="1:4" ht="15" customHeight="1">
      <c r="A56" s="10" t="s">
        <v>147</v>
      </c>
      <c r="B56" s="10"/>
      <c r="C56" s="10"/>
      <c r="D56" s="10"/>
    </row>
    <row r="57" spans="1:4" ht="15" customHeight="1">
      <c r="A57" s="10" t="s">
        <v>148</v>
      </c>
      <c r="B57" s="109">
        <f>+B36/B33*100/1000</f>
        <v>0.16789430894308943</v>
      </c>
      <c r="C57" s="10"/>
      <c r="D57" s="110">
        <f>+D36/D33*100/1000</f>
        <v>0.18847967479674796</v>
      </c>
    </row>
    <row r="58" spans="1:4" ht="15" customHeight="1">
      <c r="A58" s="20"/>
      <c r="B58" s="21"/>
      <c r="D58" s="21"/>
    </row>
    <row r="59" ht="15" customHeight="1">
      <c r="A59" s="11"/>
    </row>
    <row r="60" ht="15" customHeight="1">
      <c r="A60" s="11"/>
    </row>
    <row r="61" ht="15" customHeight="1">
      <c r="A61" s="85"/>
    </row>
    <row r="62" ht="15" customHeight="1">
      <c r="A62" s="86"/>
    </row>
    <row r="63" ht="15" customHeight="1">
      <c r="A63" s="85"/>
    </row>
    <row r="64" ht="15" customHeight="1">
      <c r="A64" s="85"/>
    </row>
    <row r="65" ht="18.75" customHeight="1">
      <c r="A65" s="85"/>
    </row>
    <row r="66" ht="18.75" customHeight="1"/>
    <row r="67" ht="15" customHeight="1">
      <c r="A67" s="57"/>
    </row>
    <row r="68" ht="15" customHeight="1">
      <c r="A68" s="10"/>
    </row>
    <row r="69" ht="15" customHeight="1">
      <c r="A69"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40"/>
  <sheetViews>
    <sheetView zoomScalePageLayoutView="0" workbookViewId="0" topLeftCell="A3">
      <selection activeCell="A44" sqref="A44"/>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8" t="s">
        <v>0</v>
      </c>
    </row>
    <row r="3" ht="12.75">
      <c r="A3" s="13" t="str">
        <f>'[1]Consol BS '!A2</f>
        <v>Company No. 686148-A</v>
      </c>
    </row>
    <row r="5" ht="12.75">
      <c r="A5" s="2" t="s">
        <v>9</v>
      </c>
    </row>
    <row r="6" ht="12.75">
      <c r="A6" s="2" t="s">
        <v>224</v>
      </c>
    </row>
    <row r="7" ht="12.75">
      <c r="A7" s="2" t="s">
        <v>7</v>
      </c>
    </row>
    <row r="8" ht="12.75">
      <c r="A8" s="2"/>
    </row>
    <row r="9" spans="1:5" ht="12.75">
      <c r="A9" s="2"/>
      <c r="B9" s="49"/>
      <c r="C9" s="56" t="s">
        <v>103</v>
      </c>
      <c r="D9" s="56" t="s">
        <v>10</v>
      </c>
      <c r="E9" s="49"/>
    </row>
    <row r="10" spans="1:5" ht="12.75">
      <c r="A10" s="2"/>
      <c r="B10" s="49"/>
      <c r="C10" s="49"/>
      <c r="D10" s="49"/>
      <c r="E10" s="49"/>
    </row>
    <row r="11" spans="2:6" ht="12.75">
      <c r="B11" s="50" t="s">
        <v>11</v>
      </c>
      <c r="C11" s="50" t="s">
        <v>11</v>
      </c>
      <c r="D11" s="50" t="s">
        <v>12</v>
      </c>
      <c r="E11" s="49"/>
      <c r="F11" s="6"/>
    </row>
    <row r="12" spans="2:6" ht="12.75">
      <c r="B12" s="50" t="s">
        <v>13</v>
      </c>
      <c r="C12" s="50" t="s">
        <v>102</v>
      </c>
      <c r="D12" s="50" t="s">
        <v>14</v>
      </c>
      <c r="E12" s="50" t="s">
        <v>15</v>
      </c>
      <c r="F12" s="6"/>
    </row>
    <row r="13" spans="2:6" ht="12.75">
      <c r="B13" s="50" t="s">
        <v>16</v>
      </c>
      <c r="C13" s="50" t="s">
        <v>16</v>
      </c>
      <c r="D13" s="50" t="s">
        <v>16</v>
      </c>
      <c r="E13" s="50" t="s">
        <v>16</v>
      </c>
      <c r="F13" s="6"/>
    </row>
    <row r="14" spans="2:6" ht="12.75">
      <c r="B14" s="50"/>
      <c r="C14" s="50"/>
      <c r="D14" s="50"/>
      <c r="E14" s="50"/>
      <c r="F14" s="6"/>
    </row>
    <row r="16" spans="1:5" ht="12.75">
      <c r="A16" s="2" t="s">
        <v>211</v>
      </c>
      <c r="B16" s="7">
        <v>12300</v>
      </c>
      <c r="C16" s="7">
        <v>2954</v>
      </c>
      <c r="D16" s="3">
        <v>10443</v>
      </c>
      <c r="E16" s="3">
        <f>SUM(B16:D16)</f>
        <v>25697</v>
      </c>
    </row>
    <row r="17" spans="2:5" ht="12.75">
      <c r="B17" s="8"/>
      <c r="C17" s="8"/>
      <c r="D17" s="8"/>
      <c r="E17" s="8"/>
    </row>
    <row r="18" spans="1:5" ht="12.75">
      <c r="A18" s="4" t="s">
        <v>17</v>
      </c>
      <c r="B18" s="8">
        <v>0</v>
      </c>
      <c r="C18" s="8">
        <v>0</v>
      </c>
      <c r="D18" s="8">
        <v>81</v>
      </c>
      <c r="E18" s="3">
        <f>SUM(B18:D18)</f>
        <v>81</v>
      </c>
    </row>
    <row r="19" spans="2:4" ht="12.75">
      <c r="B19" s="8"/>
      <c r="C19" s="8"/>
      <c r="D19" s="8"/>
    </row>
    <row r="20" spans="1:5" ht="12.75">
      <c r="A20" s="4" t="s">
        <v>212</v>
      </c>
      <c r="B20" s="8">
        <v>0</v>
      </c>
      <c r="C20" s="8">
        <v>0</v>
      </c>
      <c r="D20" s="8">
        <v>-2595</v>
      </c>
      <c r="E20" s="3">
        <f>SUM(B20:D20)</f>
        <v>-2595</v>
      </c>
    </row>
    <row r="21" spans="2:5" ht="12.75">
      <c r="B21" s="37"/>
      <c r="C21" s="37"/>
      <c r="D21" s="37"/>
      <c r="E21" s="37"/>
    </row>
    <row r="22" spans="1:6" ht="12.75">
      <c r="A22" s="2" t="s">
        <v>196</v>
      </c>
      <c r="B22" s="8">
        <f>SUM(B16:B21)</f>
        <v>12300</v>
      </c>
      <c r="C22" s="8">
        <f>SUM(C16:C21)</f>
        <v>2954</v>
      </c>
      <c r="D22" s="8">
        <f>SUM(D16:D21)</f>
        <v>7929</v>
      </c>
      <c r="E22" s="8">
        <f>SUM(E16:E21)</f>
        <v>23183</v>
      </c>
      <c r="F22" s="30"/>
    </row>
    <row r="24" spans="1:5" ht="12.75">
      <c r="A24" s="4" t="s">
        <v>213</v>
      </c>
      <c r="B24" s="3">
        <v>0</v>
      </c>
      <c r="C24" s="3">
        <v>0</v>
      </c>
      <c r="D24" s="3">
        <f>+'Consol IS'!G34</f>
        <v>-2532</v>
      </c>
      <c r="E24" s="3">
        <f>SUM(B24:D24)</f>
        <v>-2532</v>
      </c>
    </row>
    <row r="26" spans="1:5" ht="13.5" thickBot="1">
      <c r="A26" s="2" t="s">
        <v>228</v>
      </c>
      <c r="B26" s="9">
        <f>SUM(B22:B25)</f>
        <v>12300</v>
      </c>
      <c r="C26" s="9">
        <f>SUM(C22:C25)</f>
        <v>2954</v>
      </c>
      <c r="D26" s="9">
        <f>SUM(D22:D25)</f>
        <v>5397</v>
      </c>
      <c r="E26" s="9">
        <f>SUM(E22:E25)</f>
        <v>20651</v>
      </c>
    </row>
    <row r="27" spans="2:5" ht="13.5" thickTop="1">
      <c r="B27" s="8"/>
      <c r="C27" s="8"/>
      <c r="D27" s="8"/>
      <c r="E27" s="8"/>
    </row>
    <row r="28" ht="12.75">
      <c r="A28" s="3"/>
    </row>
    <row r="29" ht="12.75">
      <c r="A29" s="3"/>
    </row>
    <row r="30" ht="12.75">
      <c r="A30" s="3"/>
    </row>
    <row r="33" ht="12.75">
      <c r="A33" s="3"/>
    </row>
    <row r="40" ht="12.75">
      <c r="A40" s="69"/>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88"/>
  <sheetViews>
    <sheetView zoomScalePageLayoutView="0" workbookViewId="0" topLeftCell="A40">
      <selection activeCell="A71" sqref="A71"/>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8" t="s">
        <v>0</v>
      </c>
    </row>
    <row r="2" ht="12.75">
      <c r="A2" s="36" t="str">
        <f>+'Consol Equity'!A3</f>
        <v>Company No. 686148-A</v>
      </c>
    </row>
    <row r="4" ht="12.75">
      <c r="A4" s="2" t="s">
        <v>80</v>
      </c>
    </row>
    <row r="5" ht="12.75">
      <c r="A5" s="2" t="s">
        <v>224</v>
      </c>
    </row>
    <row r="6" ht="12.75">
      <c r="A6" s="2" t="s">
        <v>7</v>
      </c>
    </row>
    <row r="8" spans="1:4" ht="12.75">
      <c r="A8" s="4"/>
      <c r="B8" s="4"/>
      <c r="C8" s="46"/>
      <c r="D8" s="2"/>
    </row>
    <row r="9" spans="1:5" ht="12.75">
      <c r="A9" s="4"/>
      <c r="B9" s="4"/>
      <c r="C9" s="66"/>
      <c r="D9" s="2"/>
      <c r="E9" s="66" t="s">
        <v>150</v>
      </c>
    </row>
    <row r="10" spans="1:5" ht="25.5">
      <c r="A10" s="4"/>
      <c r="B10" s="4"/>
      <c r="C10" s="66" t="s">
        <v>156</v>
      </c>
      <c r="D10" s="2"/>
      <c r="E10" s="66" t="s">
        <v>173</v>
      </c>
    </row>
    <row r="11" spans="1:5" ht="12.75">
      <c r="A11" s="4"/>
      <c r="B11" s="4"/>
      <c r="C11" s="46" t="s">
        <v>225</v>
      </c>
      <c r="D11" s="2"/>
      <c r="E11" s="46" t="s">
        <v>226</v>
      </c>
    </row>
    <row r="12" spans="1:5" ht="12.75">
      <c r="A12" s="4"/>
      <c r="B12" s="4"/>
      <c r="C12" s="46" t="s">
        <v>16</v>
      </c>
      <c r="D12" s="2"/>
      <c r="E12" s="46" t="s">
        <v>16</v>
      </c>
    </row>
    <row r="13" spans="1:5" ht="12.75">
      <c r="A13" s="2" t="s">
        <v>81</v>
      </c>
      <c r="B13" s="4"/>
      <c r="C13" s="94"/>
      <c r="D13" s="95"/>
      <c r="E13" s="96"/>
    </row>
    <row r="14" spans="1:5" ht="12.75">
      <c r="A14" s="4" t="s">
        <v>216</v>
      </c>
      <c r="B14" s="4"/>
      <c r="C14" s="3">
        <f>+'Consol IS'!G29</f>
        <v>-2532</v>
      </c>
      <c r="D14" s="83"/>
      <c r="E14" s="74">
        <v>2053</v>
      </c>
    </row>
    <row r="15" spans="1:5" ht="12.75">
      <c r="A15" s="4" t="s">
        <v>82</v>
      </c>
      <c r="B15" s="4"/>
      <c r="C15" s="3"/>
      <c r="D15" s="83"/>
      <c r="E15" s="74"/>
    </row>
    <row r="16" spans="1:8" ht="12.75">
      <c r="A16" s="33" t="s">
        <v>119</v>
      </c>
      <c r="B16" s="4"/>
      <c r="C16" s="3">
        <v>1591</v>
      </c>
      <c r="D16" s="83"/>
      <c r="E16" s="74">
        <v>1494</v>
      </c>
      <c r="F16" s="3"/>
      <c r="H16" s="3"/>
    </row>
    <row r="17" spans="1:8" ht="12.75">
      <c r="A17" s="33" t="s">
        <v>120</v>
      </c>
      <c r="B17" s="4"/>
      <c r="C17" s="3">
        <f>-'Consol IS'!G27</f>
        <v>101</v>
      </c>
      <c r="D17" s="83"/>
      <c r="E17" s="83">
        <v>90</v>
      </c>
      <c r="F17" s="3"/>
      <c r="H17" s="3"/>
    </row>
    <row r="18" spans="1:8" ht="12.75">
      <c r="A18" s="33" t="s">
        <v>121</v>
      </c>
      <c r="B18" s="4"/>
      <c r="C18" s="37">
        <v>-8.59</v>
      </c>
      <c r="D18" s="83"/>
      <c r="E18" s="84">
        <v>-17</v>
      </c>
      <c r="F18" s="3"/>
      <c r="H18" s="3"/>
    </row>
    <row r="19" spans="1:5" ht="12.75">
      <c r="A19" s="4" t="s">
        <v>83</v>
      </c>
      <c r="B19" s="4"/>
      <c r="C19" s="3">
        <f>SUM(C14:C18)</f>
        <v>-848.59</v>
      </c>
      <c r="D19" s="83"/>
      <c r="E19" s="83">
        <f>SUM(E14:E18)</f>
        <v>3620</v>
      </c>
    </row>
    <row r="20" spans="1:5" ht="12.75">
      <c r="A20" s="4" t="s">
        <v>2</v>
      </c>
      <c r="B20" s="4"/>
      <c r="C20" s="3">
        <f>+'Consol BS  '!D21-'Consol BS  '!B21</f>
        <v>1776</v>
      </c>
      <c r="D20" s="83"/>
      <c r="E20" s="74">
        <v>-842</v>
      </c>
    </row>
    <row r="21" spans="1:5" ht="12.75">
      <c r="A21" s="4" t="s">
        <v>84</v>
      </c>
      <c r="B21" s="4"/>
      <c r="C21" s="3">
        <f>+'Consol BS  '!D22+'Consol BS  '!D23-'Consol BS  '!B22-'Consol BS  '!B23</f>
        <v>-3126</v>
      </c>
      <c r="D21" s="83"/>
      <c r="E21" s="74">
        <v>-431</v>
      </c>
    </row>
    <row r="22" spans="1:7" ht="12.75">
      <c r="A22" s="4" t="s">
        <v>85</v>
      </c>
      <c r="B22" s="4"/>
      <c r="C22" s="37">
        <f>-'Consol BS  '!D44-'Consol BS  '!D45+'Consol BS  '!B44+'Consol BS  '!B45</f>
        <v>588</v>
      </c>
      <c r="D22" s="83"/>
      <c r="E22" s="37">
        <v>2081</v>
      </c>
      <c r="F22" s="54"/>
      <c r="G22" s="54"/>
    </row>
    <row r="23" spans="1:7" ht="12.75">
      <c r="A23" s="70" t="s">
        <v>186</v>
      </c>
      <c r="B23" s="4"/>
      <c r="C23" s="3">
        <f>SUM(C19:C22)</f>
        <v>-1610.5900000000001</v>
      </c>
      <c r="D23" s="83"/>
      <c r="E23" s="3">
        <f>SUM(E19:E22)</f>
        <v>4428</v>
      </c>
      <c r="F23" s="54"/>
      <c r="G23" s="54"/>
    </row>
    <row r="24" spans="1:7" ht="12.75">
      <c r="A24" s="4" t="s">
        <v>87</v>
      </c>
      <c r="B24" s="4"/>
      <c r="C24" s="8">
        <v>-170.8</v>
      </c>
      <c r="D24" s="83"/>
      <c r="E24" s="74">
        <v>-604</v>
      </c>
      <c r="F24" s="54"/>
      <c r="G24" s="54"/>
    </row>
    <row r="25" spans="1:7" ht="12.75">
      <c r="A25" s="4" t="s">
        <v>86</v>
      </c>
      <c r="B25" s="4"/>
      <c r="C25" s="37">
        <f>-C17</f>
        <v>-101</v>
      </c>
      <c r="D25" s="83"/>
      <c r="E25" s="76">
        <v>-90</v>
      </c>
      <c r="F25" s="3"/>
      <c r="G25" s="54"/>
    </row>
    <row r="26" spans="1:5" ht="12.75">
      <c r="A26" s="4" t="s">
        <v>187</v>
      </c>
      <c r="B26" s="4"/>
      <c r="C26" s="3">
        <v>-1883</v>
      </c>
      <c r="D26" s="83"/>
      <c r="E26" s="3">
        <f>SUM(E23:E25)</f>
        <v>3734</v>
      </c>
    </row>
    <row r="27" spans="1:5" ht="12.75">
      <c r="A27" s="4"/>
      <c r="B27" s="4"/>
      <c r="C27" s="3"/>
      <c r="D27" s="83"/>
      <c r="E27" s="74"/>
    </row>
    <row r="28" spans="1:5" ht="12.75">
      <c r="A28" s="2" t="s">
        <v>88</v>
      </c>
      <c r="B28" s="4"/>
      <c r="C28" s="8"/>
      <c r="D28" s="83"/>
      <c r="E28" s="74"/>
    </row>
    <row r="29" spans="1:5" ht="12.75">
      <c r="A29" s="4" t="s">
        <v>141</v>
      </c>
      <c r="B29" s="4"/>
      <c r="C29" s="40">
        <v>-43</v>
      </c>
      <c r="D29" s="97"/>
      <c r="E29" s="40">
        <v>-48</v>
      </c>
    </row>
    <row r="30" spans="1:5" ht="12.75">
      <c r="A30" s="4" t="s">
        <v>188</v>
      </c>
      <c r="B30" s="4"/>
      <c r="C30" s="38">
        <f>-C18</f>
        <v>8.59</v>
      </c>
      <c r="D30" s="97"/>
      <c r="E30" s="38">
        <v>17</v>
      </c>
    </row>
    <row r="31" spans="1:5" ht="12.75">
      <c r="A31" s="4" t="s">
        <v>112</v>
      </c>
      <c r="B31" s="4"/>
      <c r="C31" s="38">
        <v>78</v>
      </c>
      <c r="D31" s="97"/>
      <c r="E31" s="38">
        <v>42</v>
      </c>
    </row>
    <row r="32" spans="1:5" ht="12.75">
      <c r="A32" s="4" t="s">
        <v>163</v>
      </c>
      <c r="B32" s="4"/>
      <c r="C32" s="39">
        <f>-C57</f>
        <v>-568.718</v>
      </c>
      <c r="D32" s="97"/>
      <c r="E32" s="39">
        <v>-5103</v>
      </c>
    </row>
    <row r="33" spans="1:5" ht="12.75">
      <c r="A33" s="4" t="s">
        <v>89</v>
      </c>
      <c r="B33" s="4"/>
      <c r="C33" s="8">
        <f>SUM(C29:C32)</f>
        <v>-525.1279999999999</v>
      </c>
      <c r="D33" s="97"/>
      <c r="E33" s="8">
        <f>SUM(E29:E32)</f>
        <v>-5092</v>
      </c>
    </row>
    <row r="34" spans="1:5" ht="12.75">
      <c r="A34" s="4"/>
      <c r="B34" s="4"/>
      <c r="C34" s="3"/>
      <c r="D34" s="83"/>
      <c r="E34" s="74"/>
    </row>
    <row r="35" spans="1:5" ht="12.75">
      <c r="A35" s="2" t="s">
        <v>90</v>
      </c>
      <c r="B35" s="4"/>
      <c r="C35" s="8"/>
      <c r="D35" s="83"/>
      <c r="E35" s="74"/>
    </row>
    <row r="36" spans="1:8" ht="12.75">
      <c r="A36" s="70" t="s">
        <v>124</v>
      </c>
      <c r="B36" s="4"/>
      <c r="C36" s="40">
        <v>-1230</v>
      </c>
      <c r="D36" s="83"/>
      <c r="E36" s="40">
        <v>-1365</v>
      </c>
      <c r="H36" s="51"/>
    </row>
    <row r="37" spans="1:8" ht="12.75">
      <c r="A37" s="70" t="s">
        <v>123</v>
      </c>
      <c r="B37" s="4"/>
      <c r="C37" s="39">
        <v>-858</v>
      </c>
      <c r="D37" s="83"/>
      <c r="E37" s="39">
        <v>-666</v>
      </c>
      <c r="H37" s="51"/>
    </row>
    <row r="38" spans="1:5" ht="12.75">
      <c r="A38" s="4" t="s">
        <v>189</v>
      </c>
      <c r="B38" s="4"/>
      <c r="C38" s="8">
        <f>SUM(C36:C37)</f>
        <v>-2088</v>
      </c>
      <c r="D38" s="83"/>
      <c r="E38" s="8">
        <f>SUM(E36:E37)</f>
        <v>-2031</v>
      </c>
    </row>
    <row r="39" spans="1:5" ht="12.75">
      <c r="A39" s="41"/>
      <c r="B39" s="4"/>
      <c r="C39" s="37"/>
      <c r="D39" s="83"/>
      <c r="E39" s="37"/>
    </row>
    <row r="40" spans="1:5" ht="12.75">
      <c r="A40" s="4"/>
      <c r="B40" s="4"/>
      <c r="C40" s="3"/>
      <c r="D40" s="83"/>
      <c r="E40" s="3"/>
    </row>
    <row r="41" spans="1:5" ht="12.75">
      <c r="A41" s="4" t="s">
        <v>190</v>
      </c>
      <c r="B41" s="4"/>
      <c r="C41" s="3">
        <f>+C26+C33+C38</f>
        <v>-4496.128</v>
      </c>
      <c r="D41" s="83"/>
      <c r="E41" s="3">
        <f>+E26+E33+E38</f>
        <v>-3389</v>
      </c>
    </row>
    <row r="42" spans="1:5" ht="12.75">
      <c r="A42" s="4" t="s">
        <v>162</v>
      </c>
      <c r="B42" s="4"/>
      <c r="C42" s="3">
        <v>24</v>
      </c>
      <c r="D42" s="83"/>
      <c r="E42" s="3">
        <v>-3</v>
      </c>
    </row>
    <row r="43" spans="1:5" ht="12.75">
      <c r="A43" s="4" t="s">
        <v>91</v>
      </c>
      <c r="B43" s="4"/>
      <c r="C43" s="7">
        <v>5151</v>
      </c>
      <c r="D43" s="83"/>
      <c r="E43" s="7">
        <v>5062</v>
      </c>
    </row>
    <row r="44" spans="1:5" ht="13.5" thickBot="1">
      <c r="A44" s="4" t="s">
        <v>92</v>
      </c>
      <c r="B44" s="4"/>
      <c r="C44" s="9">
        <f>SUM(C41:C43)</f>
        <v>678.8720000000003</v>
      </c>
      <c r="D44" s="83"/>
      <c r="E44" s="9">
        <f>SUM(E41:E43)</f>
        <v>1670</v>
      </c>
    </row>
    <row r="45" spans="1:5" ht="13.5" thickTop="1">
      <c r="A45" s="4"/>
      <c r="B45" s="4"/>
      <c r="C45" s="3"/>
      <c r="D45" s="83"/>
      <c r="E45" s="74"/>
    </row>
    <row r="46" spans="1:5" ht="12.75">
      <c r="A46" s="4"/>
      <c r="B46" s="4"/>
      <c r="C46" s="3"/>
      <c r="D46" s="83"/>
      <c r="E46" s="74"/>
    </row>
    <row r="47" spans="1:5" ht="12.75">
      <c r="A47" s="49" t="s">
        <v>113</v>
      </c>
      <c r="B47" s="4"/>
      <c r="C47" s="3"/>
      <c r="D47" s="83"/>
      <c r="E47" s="74"/>
    </row>
    <row r="48" spans="1:5" ht="12.75">
      <c r="A48" s="20" t="s">
        <v>208</v>
      </c>
      <c r="B48" s="4"/>
      <c r="C48" s="3">
        <v>52</v>
      </c>
      <c r="D48" s="83"/>
      <c r="E48" s="8">
        <v>49</v>
      </c>
    </row>
    <row r="49" spans="1:5" ht="12.75">
      <c r="A49" s="20" t="s">
        <v>78</v>
      </c>
      <c r="B49" s="4"/>
      <c r="C49" s="3">
        <v>627</v>
      </c>
      <c r="D49" s="83"/>
      <c r="E49" s="83">
        <v>1621</v>
      </c>
    </row>
    <row r="50" spans="1:5" ht="13.5" thickBot="1">
      <c r="A50" s="20"/>
      <c r="B50" s="4"/>
      <c r="C50" s="62">
        <f>SUM(C48:C49)</f>
        <v>679</v>
      </c>
      <c r="D50" s="83"/>
      <c r="E50" s="62">
        <f>SUM(E48:E49)</f>
        <v>1670</v>
      </c>
    </row>
    <row r="51" spans="1:5" ht="12.75">
      <c r="A51" s="3"/>
      <c r="B51" s="4"/>
      <c r="C51" s="3"/>
      <c r="D51" s="4"/>
      <c r="E51" s="75"/>
    </row>
    <row r="52" spans="1:5" ht="12.75">
      <c r="A52" s="3" t="s">
        <v>18</v>
      </c>
      <c r="B52" s="4"/>
      <c r="C52" s="3"/>
      <c r="D52" s="4"/>
      <c r="E52" s="75"/>
    </row>
    <row r="53" spans="1:5" ht="12.75">
      <c r="A53" s="3"/>
      <c r="B53" s="4"/>
      <c r="C53" s="3"/>
      <c r="D53" s="4"/>
      <c r="E53" s="75"/>
    </row>
    <row r="54" spans="1:5" ht="12.75">
      <c r="A54" s="3" t="s">
        <v>164</v>
      </c>
      <c r="B54" s="4"/>
      <c r="C54" s="3"/>
      <c r="D54" s="4"/>
      <c r="E54" s="75"/>
    </row>
    <row r="55" spans="1:5" ht="12.75">
      <c r="A55" s="3" t="s">
        <v>165</v>
      </c>
      <c r="B55" s="4"/>
      <c r="C55" s="3">
        <v>568.718</v>
      </c>
      <c r="D55" s="4"/>
      <c r="E55" s="75">
        <v>7064</v>
      </c>
    </row>
    <row r="56" spans="1:5" ht="12.75">
      <c r="A56" s="3" t="s">
        <v>167</v>
      </c>
      <c r="B56" s="4"/>
      <c r="C56" s="37">
        <v>0</v>
      </c>
      <c r="D56" s="4"/>
      <c r="E56" s="105">
        <v>-1961</v>
      </c>
    </row>
    <row r="57" spans="1:5" ht="13.5" thickBot="1">
      <c r="A57" s="3" t="s">
        <v>166</v>
      </c>
      <c r="B57" s="4"/>
      <c r="C57" s="9">
        <f>SUM(C55:C56)</f>
        <v>568.718</v>
      </c>
      <c r="D57" s="4"/>
      <c r="E57" s="92">
        <f>SUM(E55:E56)</f>
        <v>5103</v>
      </c>
    </row>
    <row r="58" spans="1:5" ht="13.5" thickTop="1">
      <c r="A58" s="3"/>
      <c r="B58" s="4"/>
      <c r="C58" s="3"/>
      <c r="D58" s="4"/>
      <c r="E58" s="75"/>
    </row>
    <row r="59" spans="1:5" ht="12.75">
      <c r="A59" s="3"/>
      <c r="B59" s="4"/>
      <c r="C59" s="3"/>
      <c r="D59" s="4"/>
      <c r="E59" s="75"/>
    </row>
    <row r="60" spans="1:5" ht="12.75">
      <c r="A60" s="3"/>
      <c r="B60" s="4"/>
      <c r="C60" s="3"/>
      <c r="D60" s="4"/>
      <c r="E60" s="75"/>
    </row>
    <row r="61" spans="1:4" ht="12.75">
      <c r="A61" s="33"/>
      <c r="B61" s="4"/>
      <c r="C61" s="4"/>
      <c r="D61" s="6"/>
    </row>
    <row r="62" spans="1:4" ht="12.75">
      <c r="A62" s="4"/>
      <c r="B62" s="4"/>
      <c r="C62" s="4"/>
      <c r="D62" s="6"/>
    </row>
    <row r="63" spans="1:4" ht="12.75">
      <c r="A63" s="4"/>
      <c r="B63" s="4"/>
      <c r="C63" s="4"/>
      <c r="D63" s="6"/>
    </row>
    <row r="64" spans="1:4" ht="12.75">
      <c r="A64" s="4"/>
      <c r="B64" s="4"/>
      <c r="C64" s="4"/>
      <c r="D64" s="6"/>
    </row>
    <row r="65" spans="1:4" ht="12.75">
      <c r="A65" s="4"/>
      <c r="B65" s="4"/>
      <c r="C65" s="3"/>
      <c r="D65" s="4"/>
    </row>
    <row r="66" spans="1:4" ht="12.75">
      <c r="A66" s="4"/>
      <c r="B66" s="4"/>
      <c r="C66" s="3"/>
      <c r="D66" s="4"/>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32"/>
  <sheetViews>
    <sheetView view="pageBreakPreview" zoomScaleSheetLayoutView="100" zoomScalePageLayoutView="0" workbookViewId="0" topLeftCell="A142">
      <selection activeCell="K168" sqref="K168"/>
    </sheetView>
  </sheetViews>
  <sheetFormatPr defaultColWidth="9.140625" defaultRowHeight="12.75"/>
  <cols>
    <col min="1" max="1" width="4.57421875" style="26" customWidth="1"/>
    <col min="2" max="2" width="38.8515625" style="4" customWidth="1"/>
    <col min="3" max="3" width="11.57421875" style="4" bestFit="1" customWidth="1"/>
    <col min="4" max="4" width="15.57421875" style="4" customWidth="1"/>
    <col min="5" max="5" width="11.57421875" style="4" bestFit="1" customWidth="1"/>
    <col min="6" max="6" width="12.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2.75">
      <c r="A2" s="13"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2.75">
      <c r="A5" s="26" t="s">
        <v>159</v>
      </c>
      <c r="F5" s="4"/>
      <c r="G5" s="4"/>
      <c r="H5" s="4"/>
      <c r="I5" s="4"/>
      <c r="J5" s="4"/>
    </row>
    <row r="6" spans="6:10" ht="12.75">
      <c r="F6" s="4"/>
      <c r="G6" s="4"/>
      <c r="H6" s="4"/>
      <c r="I6" s="4"/>
      <c r="J6" s="4"/>
    </row>
    <row r="7" spans="1:10" ht="12.75">
      <c r="A7" s="27" t="s">
        <v>19</v>
      </c>
      <c r="B7" s="2" t="s">
        <v>20</v>
      </c>
      <c r="F7" s="4"/>
      <c r="G7" s="4"/>
      <c r="H7" s="4"/>
      <c r="I7" s="4"/>
      <c r="J7" s="4"/>
    </row>
    <row r="8" spans="6:10" ht="12.75" customHeight="1">
      <c r="F8" s="4"/>
      <c r="G8" s="4"/>
      <c r="H8" s="4"/>
      <c r="I8" s="4"/>
      <c r="J8" s="4"/>
    </row>
    <row r="9" spans="6:10" ht="12.75">
      <c r="F9" s="4"/>
      <c r="G9" s="4"/>
      <c r="H9" s="4"/>
      <c r="I9" s="4"/>
      <c r="J9" s="4"/>
    </row>
    <row r="10" spans="6:12" ht="12.75">
      <c r="F10" s="4"/>
      <c r="G10" s="4"/>
      <c r="H10" s="4"/>
      <c r="I10" s="4"/>
      <c r="J10" s="4"/>
      <c r="L10" s="28"/>
    </row>
    <row r="11" spans="6:10" ht="12.75">
      <c r="F11" s="4"/>
      <c r="G11" s="4"/>
      <c r="H11" s="4"/>
      <c r="I11" s="4"/>
      <c r="J11" s="4"/>
    </row>
    <row r="12" spans="6:10" ht="12.75">
      <c r="F12" s="4"/>
      <c r="G12" s="4"/>
      <c r="H12" s="4"/>
      <c r="I12" s="4"/>
      <c r="J12" s="4"/>
    </row>
    <row r="13" spans="6:10" ht="12.75">
      <c r="F13" s="4"/>
      <c r="G13" s="4"/>
      <c r="H13" s="4"/>
      <c r="I13" s="4"/>
      <c r="J13" s="4"/>
    </row>
    <row r="14" spans="6:10" ht="12.75">
      <c r="F14" s="4"/>
      <c r="G14" s="4"/>
      <c r="H14" s="4"/>
      <c r="I14" s="4"/>
      <c r="J14" s="4"/>
    </row>
    <row r="15" spans="6:10" ht="12.75">
      <c r="F15" s="4"/>
      <c r="G15" s="4"/>
      <c r="H15" s="4"/>
      <c r="I15" s="4"/>
      <c r="J15" s="4"/>
    </row>
    <row r="16" spans="6:10" ht="12.75">
      <c r="F16" s="4"/>
      <c r="G16" s="4"/>
      <c r="H16" s="4"/>
      <c r="I16" s="4"/>
      <c r="J16" s="4"/>
    </row>
    <row r="17" spans="6:10" ht="12.75">
      <c r="F17" s="4"/>
      <c r="G17" s="4"/>
      <c r="H17" s="4"/>
      <c r="I17" s="4"/>
      <c r="J17" s="4"/>
    </row>
    <row r="18" spans="6:10" ht="12.75">
      <c r="F18" s="4"/>
      <c r="G18" s="4"/>
      <c r="H18" s="4"/>
      <c r="I18" s="4"/>
      <c r="J18" s="4"/>
    </row>
    <row r="19" spans="6:10" ht="12.75">
      <c r="F19" s="4"/>
      <c r="G19" s="4"/>
      <c r="H19" s="4"/>
      <c r="I19" s="4"/>
      <c r="J19" s="4"/>
    </row>
    <row r="20" spans="6:10" ht="12.75">
      <c r="F20" s="4"/>
      <c r="G20" s="4"/>
      <c r="H20" s="4"/>
      <c r="I20" s="4"/>
      <c r="J20" s="4"/>
    </row>
    <row r="21" spans="6:10" ht="12.75">
      <c r="F21" s="4"/>
      <c r="G21" s="4"/>
      <c r="H21" s="4"/>
      <c r="I21" s="4"/>
      <c r="J21" s="4"/>
    </row>
    <row r="22" spans="6:10" ht="12.75">
      <c r="F22" s="4"/>
      <c r="G22" s="4"/>
      <c r="H22" s="4"/>
      <c r="I22" s="4"/>
      <c r="J22" s="4"/>
    </row>
    <row r="23" spans="6:10" ht="12.75">
      <c r="F23" s="4"/>
      <c r="G23" s="4"/>
      <c r="H23" s="4"/>
      <c r="I23" s="4"/>
      <c r="J23" s="4"/>
    </row>
    <row r="24" spans="6:10" ht="12.75">
      <c r="F24" s="4"/>
      <c r="G24" s="4"/>
      <c r="H24" s="4"/>
      <c r="I24" s="4"/>
      <c r="J24" s="4"/>
    </row>
    <row r="25" spans="6:10" ht="12.75">
      <c r="F25" s="4"/>
      <c r="G25" s="4"/>
      <c r="H25" s="4"/>
      <c r="I25" s="4"/>
      <c r="J25" s="4"/>
    </row>
    <row r="26" spans="6:10" ht="12.75">
      <c r="F26" s="4"/>
      <c r="G26" s="4"/>
      <c r="H26" s="4"/>
      <c r="I26" s="4"/>
      <c r="J26" s="4"/>
    </row>
    <row r="27" spans="6:10" ht="12.75">
      <c r="F27" s="4"/>
      <c r="G27" s="4"/>
      <c r="H27" s="4"/>
      <c r="I27" s="4"/>
      <c r="J27" s="4"/>
    </row>
    <row r="28" spans="6:10" ht="12.75">
      <c r="F28" s="4"/>
      <c r="G28" s="4"/>
      <c r="H28" s="4"/>
      <c r="I28" s="4"/>
      <c r="J28" s="4"/>
    </row>
    <row r="29" spans="6:10" ht="12.75">
      <c r="F29" s="4"/>
      <c r="G29" s="4"/>
      <c r="H29" s="4"/>
      <c r="I29" s="4"/>
      <c r="J29" s="4"/>
    </row>
    <row r="30" spans="6:10" ht="12.75">
      <c r="F30" s="4"/>
      <c r="G30" s="4"/>
      <c r="H30" s="4"/>
      <c r="I30" s="4"/>
      <c r="J30" s="4"/>
    </row>
    <row r="31" spans="6:10" ht="12.75">
      <c r="F31" s="4"/>
      <c r="G31" s="4"/>
      <c r="H31" s="4"/>
      <c r="I31" s="4"/>
      <c r="J31" s="4"/>
    </row>
    <row r="32" spans="6:10" ht="12.75">
      <c r="F32" s="4"/>
      <c r="G32" s="4"/>
      <c r="H32" s="4"/>
      <c r="I32" s="4"/>
      <c r="J32" s="4"/>
    </row>
    <row r="33" spans="6:10" ht="12.75">
      <c r="F33" s="4"/>
      <c r="G33" s="4"/>
      <c r="H33" s="4"/>
      <c r="I33" s="4"/>
      <c r="J33" s="4"/>
    </row>
    <row r="34" spans="6:10" ht="12.75">
      <c r="F34" s="4"/>
      <c r="G34" s="4"/>
      <c r="H34" s="4"/>
      <c r="I34" s="4"/>
      <c r="J34" s="4"/>
    </row>
    <row r="35" spans="6:10" ht="12.75">
      <c r="F35" s="4"/>
      <c r="G35" s="4"/>
      <c r="H35" s="4"/>
      <c r="I35" s="4"/>
      <c r="J35" s="4"/>
    </row>
    <row r="36" spans="6:10" ht="12.75">
      <c r="F36" s="4"/>
      <c r="G36" s="4"/>
      <c r="H36" s="4"/>
      <c r="I36" s="4"/>
      <c r="J36" s="4"/>
    </row>
    <row r="37" spans="1:10" ht="12.75">
      <c r="A37" s="27" t="s">
        <v>21</v>
      </c>
      <c r="B37" s="2" t="s">
        <v>145</v>
      </c>
      <c r="F37" s="4"/>
      <c r="G37" s="4"/>
      <c r="H37" s="4"/>
      <c r="I37" s="4"/>
      <c r="J37" s="4"/>
    </row>
    <row r="38" spans="6:10" ht="12.75">
      <c r="F38" s="30"/>
      <c r="G38" s="4"/>
      <c r="H38" s="4"/>
      <c r="I38" s="4"/>
      <c r="J38" s="4"/>
    </row>
    <row r="39" spans="2:10" ht="12.75">
      <c r="B39" s="4" t="s">
        <v>205</v>
      </c>
      <c r="F39" s="4"/>
      <c r="G39" s="4"/>
      <c r="H39" s="4"/>
      <c r="I39" s="4"/>
      <c r="J39" s="4"/>
    </row>
    <row r="40" spans="6:10" ht="12.75">
      <c r="F40" s="4"/>
      <c r="G40" s="4"/>
      <c r="H40" s="4"/>
      <c r="I40" s="4"/>
      <c r="J40" s="4"/>
    </row>
    <row r="41" spans="6:10" ht="12.75">
      <c r="F41" s="4"/>
      <c r="G41" s="4"/>
      <c r="H41" s="4"/>
      <c r="I41" s="4"/>
      <c r="J41" s="4"/>
    </row>
    <row r="42" spans="1:10" ht="12.75">
      <c r="A42" s="27" t="s">
        <v>22</v>
      </c>
      <c r="B42" s="2" t="s">
        <v>23</v>
      </c>
      <c r="F42" s="4"/>
      <c r="G42" s="4"/>
      <c r="H42" s="4"/>
      <c r="I42" s="4"/>
      <c r="J42" s="4"/>
    </row>
    <row r="43" spans="1:10" ht="12.75">
      <c r="A43" s="27"/>
      <c r="B43" s="2"/>
      <c r="F43" s="4"/>
      <c r="G43" s="4"/>
      <c r="H43" s="4"/>
      <c r="I43" s="4"/>
      <c r="J43" s="4"/>
    </row>
    <row r="44" spans="1:10" ht="12.75">
      <c r="A44" s="27"/>
      <c r="B44" s="4" t="s">
        <v>179</v>
      </c>
      <c r="F44" s="4"/>
      <c r="G44" s="4"/>
      <c r="H44" s="4"/>
      <c r="I44" s="4"/>
      <c r="J44" s="4"/>
    </row>
    <row r="45" spans="1:10" ht="12.75">
      <c r="A45" s="27"/>
      <c r="B45" s="2"/>
      <c r="F45" s="4"/>
      <c r="G45" s="4"/>
      <c r="H45" s="4"/>
      <c r="I45" s="4"/>
      <c r="J45" s="4"/>
    </row>
    <row r="46" spans="1:10" ht="12.75">
      <c r="A46" s="27"/>
      <c r="B46" s="2"/>
      <c r="F46" s="4"/>
      <c r="G46" s="4"/>
      <c r="H46" s="4"/>
      <c r="I46" s="4"/>
      <c r="J46" s="4"/>
    </row>
    <row r="47" spans="1:2" s="4" customFormat="1" ht="12.75">
      <c r="A47" s="27" t="s">
        <v>24</v>
      </c>
      <c r="B47" s="2" t="s">
        <v>25</v>
      </c>
    </row>
    <row r="48" s="4" customFormat="1" ht="12.75">
      <c r="A48" s="26"/>
    </row>
    <row r="49" spans="1:2" s="4" customFormat="1" ht="12.75">
      <c r="A49" s="26"/>
      <c r="B49" s="4" t="s">
        <v>26</v>
      </c>
    </row>
    <row r="50" spans="6:10" ht="12.75">
      <c r="F50" s="4"/>
      <c r="G50" s="4"/>
      <c r="H50" s="4"/>
      <c r="I50" s="4"/>
      <c r="J50" s="4"/>
    </row>
    <row r="51" spans="1:10" ht="12.75">
      <c r="A51" s="27"/>
      <c r="B51" s="2"/>
      <c r="F51" s="4"/>
      <c r="G51" s="4"/>
      <c r="H51" s="4"/>
      <c r="I51" s="4"/>
      <c r="J51" s="4"/>
    </row>
    <row r="52" spans="1:10" ht="12.75">
      <c r="A52" s="27" t="s">
        <v>27</v>
      </c>
      <c r="B52" s="2" t="s">
        <v>178</v>
      </c>
      <c r="F52" s="4"/>
      <c r="G52" s="4"/>
      <c r="H52" s="4"/>
      <c r="I52" s="4"/>
      <c r="J52" s="4"/>
    </row>
    <row r="53" spans="1:10" ht="12.75">
      <c r="A53" s="27"/>
      <c r="B53" s="2"/>
      <c r="F53" s="4"/>
      <c r="G53" s="4"/>
      <c r="H53" s="4"/>
      <c r="I53" s="4"/>
      <c r="J53" s="4"/>
    </row>
    <row r="54" spans="1:10" ht="12.75">
      <c r="A54" s="27"/>
      <c r="B54" s="144" t="s">
        <v>175</v>
      </c>
      <c r="C54" s="144"/>
      <c r="D54" s="144"/>
      <c r="E54" s="144"/>
      <c r="F54" s="144"/>
      <c r="G54" s="144"/>
      <c r="H54" s="4"/>
      <c r="I54" s="4"/>
      <c r="J54" s="4"/>
    </row>
    <row r="55" spans="1:10" ht="12.75">
      <c r="A55" s="27"/>
      <c r="B55" s="144"/>
      <c r="C55" s="144"/>
      <c r="D55" s="144"/>
      <c r="E55" s="144"/>
      <c r="F55" s="144"/>
      <c r="G55" s="144"/>
      <c r="H55" s="4"/>
      <c r="I55" s="4"/>
      <c r="J55" s="4"/>
    </row>
    <row r="56" spans="1:10" ht="12.75">
      <c r="A56" s="27"/>
      <c r="B56" s="2"/>
      <c r="F56" s="4"/>
      <c r="G56" s="4"/>
      <c r="H56" s="4"/>
      <c r="I56" s="4"/>
      <c r="J56" s="4"/>
    </row>
    <row r="57" spans="1:10" ht="12.75">
      <c r="A57" s="27" t="s">
        <v>28</v>
      </c>
      <c r="B57" s="2" t="s">
        <v>174</v>
      </c>
      <c r="F57" s="4"/>
      <c r="G57" s="4"/>
      <c r="H57" s="4"/>
      <c r="I57" s="4"/>
      <c r="J57" s="4"/>
    </row>
    <row r="58" spans="6:10" ht="12.75">
      <c r="F58" s="4"/>
      <c r="G58" s="4"/>
      <c r="H58" s="4"/>
      <c r="I58" s="4"/>
      <c r="J58" s="4"/>
    </row>
    <row r="59" spans="2:11" ht="12.75">
      <c r="B59" s="144" t="s">
        <v>176</v>
      </c>
      <c r="C59" s="144"/>
      <c r="D59" s="144"/>
      <c r="E59" s="144"/>
      <c r="F59" s="144"/>
      <c r="G59" s="144"/>
      <c r="H59" s="4"/>
      <c r="I59" s="4"/>
      <c r="J59" s="4"/>
      <c r="K59" s="4"/>
    </row>
    <row r="60" spans="2:11" ht="12.75">
      <c r="B60" s="144"/>
      <c r="C60" s="144"/>
      <c r="D60" s="144"/>
      <c r="E60" s="144"/>
      <c r="F60" s="144"/>
      <c r="G60" s="144"/>
      <c r="H60" s="6"/>
      <c r="I60" s="6"/>
      <c r="J60" s="4"/>
      <c r="K60" s="4"/>
    </row>
    <row r="61" spans="6:11" ht="12.75">
      <c r="F61" s="4"/>
      <c r="G61" s="4"/>
      <c r="H61" s="6"/>
      <c r="I61" s="6"/>
      <c r="J61" s="4"/>
      <c r="K61" s="4"/>
    </row>
    <row r="62" spans="1:10" ht="12.75">
      <c r="A62" s="27" t="s">
        <v>29</v>
      </c>
      <c r="B62" s="2" t="s">
        <v>177</v>
      </c>
      <c r="F62" s="4"/>
      <c r="G62" s="4"/>
      <c r="H62" s="4"/>
      <c r="I62" s="4"/>
      <c r="J62" s="4"/>
    </row>
    <row r="63" spans="6:10" ht="12.75">
      <c r="F63" s="4"/>
      <c r="G63" s="4"/>
      <c r="H63" s="4"/>
      <c r="I63" s="4"/>
      <c r="J63" s="4"/>
    </row>
    <row r="64" spans="6:12" ht="12.75">
      <c r="F64" s="4"/>
      <c r="G64" s="4"/>
      <c r="H64" s="4"/>
      <c r="I64" s="4"/>
      <c r="J64" s="91"/>
      <c r="K64" s="4"/>
      <c r="L64" s="4"/>
    </row>
    <row r="65" spans="6:12" ht="12.75">
      <c r="F65" s="4"/>
      <c r="G65" s="4"/>
      <c r="H65" s="4"/>
      <c r="I65" s="4"/>
      <c r="J65" s="4"/>
      <c r="K65" s="4"/>
      <c r="L65" s="4"/>
    </row>
    <row r="66" spans="6:12" ht="12.75">
      <c r="F66" s="4"/>
      <c r="G66" s="4"/>
      <c r="H66" s="4"/>
      <c r="I66" s="4"/>
      <c r="J66" s="4"/>
      <c r="K66" s="4"/>
      <c r="L66" s="4"/>
    </row>
    <row r="67" spans="6:12" ht="12.75">
      <c r="F67" s="4"/>
      <c r="G67" s="4"/>
      <c r="H67" s="4"/>
      <c r="I67" s="4"/>
      <c r="J67" s="4"/>
      <c r="K67" s="4"/>
      <c r="L67" s="4"/>
    </row>
    <row r="68" spans="1:12" ht="12.75">
      <c r="A68" s="27" t="s">
        <v>30</v>
      </c>
      <c r="B68" s="2" t="s">
        <v>31</v>
      </c>
      <c r="F68" s="4"/>
      <c r="G68" s="4"/>
      <c r="H68" s="4"/>
      <c r="I68" s="4"/>
      <c r="J68" s="4"/>
      <c r="K68" s="4"/>
      <c r="L68" s="4"/>
    </row>
    <row r="69" spans="1:12" ht="12.75">
      <c r="A69" s="27"/>
      <c r="B69" s="2"/>
      <c r="F69" s="4"/>
      <c r="G69" s="4"/>
      <c r="H69" s="4"/>
      <c r="I69" s="4"/>
      <c r="J69" s="4"/>
      <c r="K69" s="4"/>
      <c r="L69" s="4"/>
    </row>
    <row r="70" spans="2:12" ht="12.75">
      <c r="B70" s="4" t="s">
        <v>104</v>
      </c>
      <c r="F70" s="4"/>
      <c r="G70" s="4"/>
      <c r="H70" s="4"/>
      <c r="I70" s="4"/>
      <c r="J70" s="4"/>
      <c r="K70" s="4"/>
      <c r="L70" s="4"/>
    </row>
    <row r="71" spans="6:12" ht="12.75">
      <c r="F71" s="4"/>
      <c r="G71" s="4"/>
      <c r="H71" s="4"/>
      <c r="I71" s="4"/>
      <c r="J71" s="4"/>
      <c r="K71" s="4"/>
      <c r="L71" s="4"/>
    </row>
    <row r="72" spans="2:12" ht="12.75">
      <c r="B72" s="145" t="s">
        <v>229</v>
      </c>
      <c r="C72" s="145"/>
      <c r="D72" s="145"/>
      <c r="E72" s="145"/>
      <c r="F72" s="145"/>
      <c r="G72" s="145"/>
      <c r="H72" s="145"/>
      <c r="I72" s="4"/>
      <c r="J72" s="4"/>
      <c r="K72" s="4"/>
      <c r="L72" s="4"/>
    </row>
    <row r="73" spans="6:12" ht="12.75">
      <c r="F73" s="4"/>
      <c r="G73" s="4"/>
      <c r="H73" s="4"/>
      <c r="I73" s="4"/>
      <c r="J73" s="4"/>
      <c r="K73" s="4"/>
      <c r="L73" s="4"/>
    </row>
    <row r="74" spans="2:12" ht="51">
      <c r="B74" s="65"/>
      <c r="C74" s="78" t="s">
        <v>143</v>
      </c>
      <c r="D74" s="78" t="s">
        <v>191</v>
      </c>
      <c r="E74" s="78" t="s">
        <v>111</v>
      </c>
      <c r="F74" s="78" t="s">
        <v>157</v>
      </c>
      <c r="G74" s="77" t="s">
        <v>142</v>
      </c>
      <c r="H74" s="81" t="s">
        <v>15</v>
      </c>
      <c r="I74" s="4"/>
      <c r="J74" s="4"/>
      <c r="K74" s="4"/>
      <c r="L74" s="4"/>
    </row>
    <row r="75" spans="2:12" ht="12.75">
      <c r="B75" s="65"/>
      <c r="C75" s="80" t="s">
        <v>16</v>
      </c>
      <c r="D75" s="80" t="s">
        <v>16</v>
      </c>
      <c r="E75" s="80" t="s">
        <v>16</v>
      </c>
      <c r="F75" s="80" t="s">
        <v>16</v>
      </c>
      <c r="G75" s="80"/>
      <c r="H75" s="80" t="s">
        <v>16</v>
      </c>
      <c r="I75" s="4"/>
      <c r="J75" s="4"/>
      <c r="K75" s="4"/>
      <c r="L75" s="4"/>
    </row>
    <row r="76" spans="2:12" ht="12.75">
      <c r="B76" s="65"/>
      <c r="C76" s="65"/>
      <c r="D76" s="65"/>
      <c r="F76" s="112"/>
      <c r="G76" s="112"/>
      <c r="H76" s="112"/>
      <c r="I76" s="4"/>
      <c r="J76" s="4"/>
      <c r="K76" s="4"/>
      <c r="L76" s="4"/>
    </row>
    <row r="77" spans="2:12" ht="12.75">
      <c r="B77" s="65" t="s">
        <v>105</v>
      </c>
      <c r="C77" s="5">
        <v>5558</v>
      </c>
      <c r="D77" s="5">
        <v>2397.58</v>
      </c>
      <c r="E77" s="5">
        <v>1038</v>
      </c>
      <c r="F77" s="5">
        <v>1</v>
      </c>
      <c r="G77" s="5">
        <v>0</v>
      </c>
      <c r="H77" s="5">
        <f>SUM(C77:G77)</f>
        <v>8994.58</v>
      </c>
      <c r="I77" s="4"/>
      <c r="J77" s="4"/>
      <c r="K77" s="4"/>
      <c r="L77" s="4"/>
    </row>
    <row r="78" spans="2:12" ht="12.75">
      <c r="B78" s="65" t="s">
        <v>106</v>
      </c>
      <c r="C78" s="29">
        <v>0</v>
      </c>
      <c r="D78" s="29">
        <v>0</v>
      </c>
      <c r="E78" s="29">
        <v>0</v>
      </c>
      <c r="F78" s="29">
        <v>0</v>
      </c>
      <c r="G78" s="29">
        <v>0</v>
      </c>
      <c r="H78" s="29">
        <v>0</v>
      </c>
      <c r="I78" s="4"/>
      <c r="J78" s="4"/>
      <c r="K78" s="4"/>
      <c r="L78" s="4"/>
    </row>
    <row r="79" spans="2:12" ht="13.5" thickBot="1">
      <c r="B79" s="65" t="s">
        <v>107</v>
      </c>
      <c r="C79" s="67">
        <f>SUM(C77:C78)</f>
        <v>5558</v>
      </c>
      <c r="D79" s="67">
        <f>SUM(D77:D78)</f>
        <v>2397.58</v>
      </c>
      <c r="E79" s="67">
        <f>SUM(E77:E78)</f>
        <v>1038</v>
      </c>
      <c r="F79" s="67">
        <f>SUM(F77:F78)</f>
        <v>1</v>
      </c>
      <c r="G79" s="67">
        <v>0</v>
      </c>
      <c r="H79" s="67">
        <f>SUM(C79:F79)</f>
        <v>8994.58</v>
      </c>
      <c r="I79" s="4"/>
      <c r="J79" s="4"/>
      <c r="K79" s="4"/>
      <c r="L79" s="4"/>
    </row>
    <row r="80" spans="2:12" ht="13.5" thickTop="1">
      <c r="B80" s="65"/>
      <c r="C80" s="5"/>
      <c r="D80" s="5"/>
      <c r="F80" s="113"/>
      <c r="G80" s="113"/>
      <c r="H80" s="5"/>
      <c r="I80" s="4"/>
      <c r="J80" s="4"/>
      <c r="K80" s="4"/>
      <c r="L80" s="4"/>
    </row>
    <row r="81" spans="2:12" ht="12.75">
      <c r="B81" s="65"/>
      <c r="C81" s="5"/>
      <c r="D81" s="5"/>
      <c r="E81" s="113"/>
      <c r="F81" s="5"/>
      <c r="G81" s="5"/>
      <c r="H81" s="4"/>
      <c r="I81" s="4"/>
      <c r="J81" s="4"/>
      <c r="K81" s="4"/>
      <c r="L81" s="4"/>
    </row>
    <row r="82" spans="2:12" ht="12.75">
      <c r="B82" s="65" t="s">
        <v>108</v>
      </c>
      <c r="C82" s="5">
        <v>-1426</v>
      </c>
      <c r="D82" s="5">
        <v>-810</v>
      </c>
      <c r="E82" s="5">
        <v>-96</v>
      </c>
      <c r="F82" s="29">
        <v>1</v>
      </c>
      <c r="G82" s="29">
        <v>0</v>
      </c>
      <c r="H82" s="3">
        <f>SUM(C82:G82)</f>
        <v>-2331</v>
      </c>
      <c r="I82" s="4"/>
      <c r="J82" s="4"/>
      <c r="K82" s="4"/>
      <c r="L82" s="4"/>
    </row>
    <row r="83" spans="2:12" ht="12.75">
      <c r="B83" s="65" t="s">
        <v>158</v>
      </c>
      <c r="C83" s="5"/>
      <c r="D83" s="5"/>
      <c r="E83" s="5"/>
      <c r="F83" s="29"/>
      <c r="G83" s="29"/>
      <c r="H83" s="3">
        <v>8</v>
      </c>
      <c r="I83" s="4"/>
      <c r="J83" s="4"/>
      <c r="K83" s="4"/>
      <c r="L83" s="4"/>
    </row>
    <row r="84" spans="2:12" ht="12.75">
      <c r="B84" s="65" t="s">
        <v>109</v>
      </c>
      <c r="C84" s="5"/>
      <c r="D84" s="5"/>
      <c r="E84" s="113"/>
      <c r="F84" s="29"/>
      <c r="G84" s="29"/>
      <c r="H84" s="3">
        <f>-CashFlow!C17</f>
        <v>-101</v>
      </c>
      <c r="I84" s="4"/>
      <c r="J84" s="4"/>
      <c r="K84" s="4"/>
      <c r="L84" s="4"/>
    </row>
    <row r="85" spans="2:12" ht="12.75">
      <c r="B85" s="65" t="s">
        <v>136</v>
      </c>
      <c r="C85" s="5"/>
      <c r="D85" s="5"/>
      <c r="E85" s="113"/>
      <c r="F85" s="29"/>
      <c r="G85" s="29"/>
      <c r="H85" s="37">
        <v>-108</v>
      </c>
      <c r="I85" s="4"/>
      <c r="J85" s="4"/>
      <c r="K85" s="4"/>
      <c r="L85" s="4"/>
    </row>
    <row r="86" spans="2:12" ht="12.75">
      <c r="B86" s="65" t="s">
        <v>32</v>
      </c>
      <c r="C86" s="3"/>
      <c r="D86" s="3"/>
      <c r="E86" s="114"/>
      <c r="F86" s="29"/>
      <c r="G86" s="29"/>
      <c r="H86" s="3">
        <f>SUM(H82:H85)</f>
        <v>-2532</v>
      </c>
      <c r="I86" s="4"/>
      <c r="J86" s="4"/>
      <c r="K86" s="4"/>
      <c r="L86" s="4"/>
    </row>
    <row r="87" spans="2:12" ht="12.75">
      <c r="B87" s="65" t="s">
        <v>33</v>
      </c>
      <c r="C87" s="3"/>
      <c r="D87" s="3"/>
      <c r="E87" s="114"/>
      <c r="F87" s="29"/>
      <c r="G87" s="29"/>
      <c r="H87" s="37">
        <f>+'Consol IS'!G31</f>
        <v>0</v>
      </c>
      <c r="I87" s="4"/>
      <c r="J87" s="4"/>
      <c r="K87" s="4"/>
      <c r="L87" s="4"/>
    </row>
    <row r="88" spans="2:12" ht="12.75">
      <c r="B88" s="65" t="s">
        <v>34</v>
      </c>
      <c r="C88" s="3"/>
      <c r="D88" s="3"/>
      <c r="E88" s="114"/>
      <c r="F88" s="29"/>
      <c r="G88" s="29"/>
      <c r="H88" s="3">
        <f>SUM(H86:H87)</f>
        <v>-2532</v>
      </c>
      <c r="I88" s="4"/>
      <c r="J88" s="4"/>
      <c r="K88" s="4"/>
      <c r="L88" s="4"/>
    </row>
    <row r="89" spans="2:12" ht="12.75">
      <c r="B89" s="65" t="s">
        <v>35</v>
      </c>
      <c r="C89" s="3"/>
      <c r="D89" s="3"/>
      <c r="E89" s="114"/>
      <c r="F89" s="29"/>
      <c r="G89" s="29"/>
      <c r="H89" s="3">
        <v>0</v>
      </c>
      <c r="I89" s="4"/>
      <c r="J89" s="4"/>
      <c r="K89" s="4"/>
      <c r="L89" s="4"/>
    </row>
    <row r="90" spans="2:12" ht="13.5" thickBot="1">
      <c r="B90" s="4" t="s">
        <v>17</v>
      </c>
      <c r="C90" s="3"/>
      <c r="D90" s="3"/>
      <c r="E90" s="114"/>
      <c r="F90" s="29"/>
      <c r="G90" s="29"/>
      <c r="H90" s="9">
        <f>SUM(H88:H89)</f>
        <v>-2532</v>
      </c>
      <c r="I90" s="4"/>
      <c r="J90" s="4"/>
      <c r="K90" s="4"/>
      <c r="L90" s="4"/>
    </row>
    <row r="91" spans="3:12" ht="13.5" thickTop="1">
      <c r="C91" s="3"/>
      <c r="D91" s="3"/>
      <c r="E91" s="114"/>
      <c r="F91" s="29"/>
      <c r="G91" s="29"/>
      <c r="H91" s="8"/>
      <c r="I91" s="4"/>
      <c r="J91" s="4"/>
      <c r="K91" s="4"/>
      <c r="L91" s="4"/>
    </row>
    <row r="92" spans="3:12" ht="12.75">
      <c r="C92" s="3"/>
      <c r="D92" s="3"/>
      <c r="E92" s="114"/>
      <c r="F92" s="29"/>
      <c r="G92" s="29"/>
      <c r="H92" s="8"/>
      <c r="I92" s="4"/>
      <c r="J92" s="4"/>
      <c r="K92" s="4"/>
      <c r="L92" s="4"/>
    </row>
    <row r="93" spans="1:12" ht="12.75">
      <c r="A93" s="27" t="s">
        <v>36</v>
      </c>
      <c r="B93" s="2" t="s">
        <v>37</v>
      </c>
      <c r="C93" s="3"/>
      <c r="D93" s="3"/>
      <c r="E93" s="114"/>
      <c r="F93" s="29"/>
      <c r="G93" s="29"/>
      <c r="H93" s="8"/>
      <c r="I93" s="4"/>
      <c r="J93" s="4"/>
      <c r="K93" s="4"/>
      <c r="L93" s="4"/>
    </row>
    <row r="94" spans="3:12" ht="12.75">
      <c r="C94" s="3"/>
      <c r="D94" s="3"/>
      <c r="E94" s="114"/>
      <c r="F94" s="29"/>
      <c r="G94" s="29"/>
      <c r="H94" s="8"/>
      <c r="I94" s="4"/>
      <c r="J94" s="4"/>
      <c r="K94" s="4"/>
      <c r="L94" s="4"/>
    </row>
    <row r="95" spans="2:12" ht="12.75">
      <c r="B95" s="4" t="s">
        <v>230</v>
      </c>
      <c r="C95" s="3"/>
      <c r="D95" s="3"/>
      <c r="E95" s="114"/>
      <c r="F95" s="29"/>
      <c r="G95" s="29"/>
      <c r="H95" s="8"/>
      <c r="I95" s="4"/>
      <c r="J95" s="4"/>
      <c r="K95" s="4"/>
      <c r="L95" s="4"/>
    </row>
    <row r="96" spans="3:12" ht="12.75">
      <c r="C96" s="3"/>
      <c r="D96" s="3"/>
      <c r="E96" s="114"/>
      <c r="F96" s="29"/>
      <c r="G96" s="29"/>
      <c r="H96" s="8"/>
      <c r="I96" s="4"/>
      <c r="J96" s="4"/>
      <c r="K96" s="4"/>
      <c r="L96" s="4"/>
    </row>
    <row r="97" spans="2:12" ht="12.75">
      <c r="B97" s="4" t="s">
        <v>231</v>
      </c>
      <c r="C97" s="3"/>
      <c r="D97" s="3"/>
      <c r="E97" s="114"/>
      <c r="F97" s="29"/>
      <c r="G97" s="29"/>
      <c r="H97" s="8"/>
      <c r="I97" s="4"/>
      <c r="J97" s="4"/>
      <c r="K97" s="4"/>
      <c r="L97" s="4"/>
    </row>
    <row r="98" spans="1:12" ht="12.75">
      <c r="A98" s="10"/>
      <c r="B98" s="10"/>
      <c r="C98" s="3"/>
      <c r="D98" s="3"/>
      <c r="E98" s="114"/>
      <c r="F98" s="29"/>
      <c r="G98" s="29"/>
      <c r="H98" s="8"/>
      <c r="I98" s="4"/>
      <c r="J98" s="4"/>
      <c r="K98" s="4"/>
      <c r="L98" s="4"/>
    </row>
    <row r="99" spans="1:12" ht="12.75">
      <c r="A99" s="10"/>
      <c r="B99" s="10"/>
      <c r="C99" s="3"/>
      <c r="D99" s="3"/>
      <c r="E99" s="114"/>
      <c r="F99" s="29"/>
      <c r="G99" s="29"/>
      <c r="H99" s="8"/>
      <c r="I99" s="4"/>
      <c r="J99" s="4"/>
      <c r="K99" s="4"/>
      <c r="L99" s="4"/>
    </row>
    <row r="100" spans="1:12" ht="12.75">
      <c r="A100" s="27" t="s">
        <v>38</v>
      </c>
      <c r="B100" s="2" t="s">
        <v>39</v>
      </c>
      <c r="C100" s="3"/>
      <c r="D100" s="3"/>
      <c r="E100" s="114"/>
      <c r="F100" s="29"/>
      <c r="G100" s="29"/>
      <c r="H100" s="8"/>
      <c r="I100" s="4"/>
      <c r="J100" s="4"/>
      <c r="K100" s="4"/>
      <c r="L100" s="4"/>
    </row>
    <row r="101" spans="1:12" ht="12.75">
      <c r="A101" s="27"/>
      <c r="B101" s="2"/>
      <c r="C101" s="3"/>
      <c r="D101" s="3"/>
      <c r="E101" s="114"/>
      <c r="F101" s="29"/>
      <c r="G101" s="29"/>
      <c r="H101" s="8"/>
      <c r="I101" s="4"/>
      <c r="J101" s="4"/>
      <c r="K101" s="4"/>
      <c r="L101" s="4"/>
    </row>
    <row r="102" spans="2:12" ht="12.75">
      <c r="B102" s="4" t="s">
        <v>183</v>
      </c>
      <c r="C102" s="3"/>
      <c r="D102" s="3"/>
      <c r="E102" s="114"/>
      <c r="F102" s="29"/>
      <c r="G102" s="29"/>
      <c r="H102" s="8"/>
      <c r="I102" s="4"/>
      <c r="J102" s="4"/>
      <c r="K102" s="4"/>
      <c r="L102" s="4"/>
    </row>
    <row r="103" spans="3:12" ht="12.75">
      <c r="C103" s="3"/>
      <c r="D103" s="3"/>
      <c r="E103" s="114"/>
      <c r="F103" s="29"/>
      <c r="G103" s="29"/>
      <c r="H103" s="8"/>
      <c r="I103" s="4"/>
      <c r="J103" s="4"/>
      <c r="K103" s="4"/>
      <c r="L103" s="4"/>
    </row>
    <row r="104" spans="3:12" ht="12.75">
      <c r="C104" s="3"/>
      <c r="D104" s="3"/>
      <c r="E104" s="114"/>
      <c r="F104" s="29"/>
      <c r="G104" s="29"/>
      <c r="H104" s="8"/>
      <c r="I104" s="4"/>
      <c r="J104" s="4"/>
      <c r="K104" s="4"/>
      <c r="L104" s="4"/>
    </row>
    <row r="105" spans="1:12" ht="12.75">
      <c r="A105" s="27" t="s">
        <v>40</v>
      </c>
      <c r="B105" s="2" t="s">
        <v>116</v>
      </c>
      <c r="C105" s="3"/>
      <c r="D105" s="3"/>
      <c r="E105" s="114"/>
      <c r="F105" s="29"/>
      <c r="G105" s="29"/>
      <c r="H105" s="8"/>
      <c r="I105" s="4"/>
      <c r="J105" s="4"/>
      <c r="K105" s="4"/>
      <c r="L105" s="4"/>
    </row>
    <row r="106" spans="6:12" ht="12.75">
      <c r="F106" s="30"/>
      <c r="G106" s="30"/>
      <c r="H106" s="3"/>
      <c r="I106" s="4"/>
      <c r="J106" s="4"/>
      <c r="K106" s="4"/>
      <c r="L106" s="4"/>
    </row>
    <row r="107" spans="2:12" ht="12.75">
      <c r="B107" s="4" t="s">
        <v>180</v>
      </c>
      <c r="F107" s="4"/>
      <c r="G107" s="4"/>
      <c r="H107" s="4"/>
      <c r="I107" s="4"/>
      <c r="J107" s="4"/>
      <c r="K107" s="4"/>
      <c r="L107" s="4"/>
    </row>
    <row r="108" spans="6:12" ht="12.75">
      <c r="F108" s="4"/>
      <c r="G108" s="4"/>
      <c r="H108" s="4"/>
      <c r="I108" s="4"/>
      <c r="J108" s="4"/>
      <c r="K108" s="4"/>
      <c r="L108" s="4"/>
    </row>
    <row r="109" spans="6:12" ht="12.75">
      <c r="F109" s="4"/>
      <c r="G109" s="4"/>
      <c r="H109" s="4"/>
      <c r="I109" s="4"/>
      <c r="J109" s="4"/>
      <c r="K109" s="4"/>
      <c r="L109" s="4"/>
    </row>
    <row r="110" spans="1:12" ht="12.75">
      <c r="A110" s="27" t="s">
        <v>43</v>
      </c>
      <c r="B110" s="2" t="s">
        <v>44</v>
      </c>
      <c r="F110" s="4"/>
      <c r="G110" s="4"/>
      <c r="H110" s="4"/>
      <c r="I110" s="4"/>
      <c r="J110" s="4"/>
      <c r="K110" s="4"/>
      <c r="L110" s="4"/>
    </row>
    <row r="111" spans="6:12" ht="12.75">
      <c r="F111" s="4"/>
      <c r="G111" s="4"/>
      <c r="H111" s="4"/>
      <c r="I111" s="4"/>
      <c r="J111" s="4"/>
      <c r="K111" s="4"/>
      <c r="L111" s="4"/>
    </row>
    <row r="112" spans="2:12" ht="12.75">
      <c r="B112" s="4" t="s">
        <v>206</v>
      </c>
      <c r="F112" s="4"/>
      <c r="G112" s="4"/>
      <c r="H112" s="4"/>
      <c r="I112" s="4"/>
      <c r="J112" s="4"/>
      <c r="K112" s="4"/>
      <c r="L112" s="4"/>
    </row>
    <row r="113" spans="6:12" ht="12.75">
      <c r="F113" s="4"/>
      <c r="G113" s="4"/>
      <c r="H113" s="4"/>
      <c r="I113" s="4"/>
      <c r="J113" s="4"/>
      <c r="K113" s="4"/>
      <c r="L113" s="4"/>
    </row>
    <row r="114" spans="6:12" ht="12.75">
      <c r="F114" s="4"/>
      <c r="G114" s="4"/>
      <c r="H114" s="4"/>
      <c r="I114" s="4"/>
      <c r="J114" s="4"/>
      <c r="K114" s="4"/>
      <c r="L114" s="4"/>
    </row>
    <row r="115" spans="1:12" ht="12.75">
      <c r="A115" s="27" t="s">
        <v>45</v>
      </c>
      <c r="B115" s="2" t="s">
        <v>46</v>
      </c>
      <c r="F115" s="4"/>
      <c r="G115" s="4"/>
      <c r="H115" s="4"/>
      <c r="I115" s="4"/>
      <c r="J115" s="4"/>
      <c r="K115" s="4"/>
      <c r="L115" s="4"/>
    </row>
    <row r="116" spans="6:12" ht="12.75">
      <c r="F116" s="4"/>
      <c r="G116" s="4"/>
      <c r="H116" s="4"/>
      <c r="I116" s="4"/>
      <c r="J116" s="4"/>
      <c r="K116" s="4"/>
      <c r="L116" s="4"/>
    </row>
    <row r="117" spans="2:12" ht="12.75">
      <c r="B117" s="145" t="s">
        <v>192</v>
      </c>
      <c r="C117" s="145"/>
      <c r="D117" s="145"/>
      <c r="E117" s="145"/>
      <c r="F117" s="145"/>
      <c r="G117" s="4"/>
      <c r="H117" s="4"/>
      <c r="I117" s="4"/>
      <c r="J117" s="4"/>
      <c r="K117" s="4"/>
      <c r="L117" s="4"/>
    </row>
    <row r="118" spans="6:12" ht="12.75">
      <c r="F118" s="4"/>
      <c r="G118" s="4"/>
      <c r="H118" s="4"/>
      <c r="I118" s="4"/>
      <c r="J118" s="4"/>
      <c r="K118" s="4"/>
      <c r="L118" s="4"/>
    </row>
    <row r="119" spans="6:12" ht="12.75">
      <c r="F119" s="4"/>
      <c r="G119" s="4"/>
      <c r="H119" s="4"/>
      <c r="I119" s="4"/>
      <c r="J119" s="4"/>
      <c r="K119" s="4"/>
      <c r="L119" s="4"/>
    </row>
    <row r="120" spans="6:12" ht="12.75">
      <c r="F120" s="4"/>
      <c r="G120" s="4"/>
      <c r="H120" s="4"/>
      <c r="I120" s="4"/>
      <c r="J120" s="4"/>
      <c r="K120" s="4"/>
      <c r="L120" s="4"/>
    </row>
    <row r="121" spans="1:2" s="4" customFormat="1" ht="12.75">
      <c r="A121" s="27" t="s">
        <v>47</v>
      </c>
      <c r="B121" s="2" t="s">
        <v>193</v>
      </c>
    </row>
    <row r="122" spans="1:2" s="4" customFormat="1" ht="12.75">
      <c r="A122" s="27"/>
      <c r="B122" s="2"/>
    </row>
    <row r="123" spans="1:6" s="4" customFormat="1" ht="12.75">
      <c r="A123" s="27"/>
      <c r="B123" s="2"/>
      <c r="C123" s="46"/>
      <c r="D123" s="47" t="s">
        <v>69</v>
      </c>
      <c r="E123" s="46"/>
      <c r="F123" s="47" t="s">
        <v>69</v>
      </c>
    </row>
    <row r="124" spans="1:6" s="4" customFormat="1" ht="12.75">
      <c r="A124" s="27"/>
      <c r="B124" s="2"/>
      <c r="C124" s="47" t="s">
        <v>52</v>
      </c>
      <c r="D124" s="47" t="s">
        <v>70</v>
      </c>
      <c r="E124" s="47" t="s">
        <v>52</v>
      </c>
      <c r="F124" s="47" t="s">
        <v>70</v>
      </c>
    </row>
    <row r="125" spans="1:6" s="4" customFormat="1" ht="15">
      <c r="A125" s="27"/>
      <c r="B125" s="123"/>
      <c r="C125" s="47" t="s">
        <v>53</v>
      </c>
      <c r="D125" s="47" t="s">
        <v>53</v>
      </c>
      <c r="E125" s="47" t="s">
        <v>54</v>
      </c>
      <c r="F125" s="47" t="s">
        <v>151</v>
      </c>
    </row>
    <row r="126" spans="1:6" s="4" customFormat="1" ht="15">
      <c r="A126" s="27"/>
      <c r="B126" s="123"/>
      <c r="C126" s="135" t="s">
        <v>225</v>
      </c>
      <c r="D126" s="135" t="s">
        <v>226</v>
      </c>
      <c r="E126" s="135" t="s">
        <v>225</v>
      </c>
      <c r="F126" s="135" t="s">
        <v>226</v>
      </c>
    </row>
    <row r="127" spans="1:6" s="4" customFormat="1" ht="15">
      <c r="A127" s="27"/>
      <c r="B127" s="123"/>
      <c r="C127" s="121" t="s">
        <v>194</v>
      </c>
      <c r="D127" s="121" t="s">
        <v>194</v>
      </c>
      <c r="E127" s="121" t="s">
        <v>194</v>
      </c>
      <c r="F127" s="121" t="s">
        <v>194</v>
      </c>
    </row>
    <row r="128" spans="1:6" s="4" customFormat="1" ht="15">
      <c r="A128" s="27"/>
      <c r="B128" s="123"/>
      <c r="C128" s="124"/>
      <c r="D128" s="124"/>
      <c r="E128" s="124"/>
      <c r="F128" s="124"/>
    </row>
    <row r="129" spans="1:6" s="4" customFormat="1" ht="12.75">
      <c r="A129" s="27"/>
      <c r="B129" s="125" t="s">
        <v>77</v>
      </c>
      <c r="C129" s="126">
        <f>+'Consol IS'!C15</f>
        <v>6133</v>
      </c>
      <c r="D129" s="126">
        <f>+'Consol IS'!E15</f>
        <v>11909</v>
      </c>
      <c r="E129" s="126">
        <f>+'Consol IS'!G15</f>
        <v>8995</v>
      </c>
      <c r="F129" s="126">
        <f>+'Consol IS'!I15</f>
        <v>23625</v>
      </c>
    </row>
    <row r="130" spans="1:6" s="4" customFormat="1" ht="12.75">
      <c r="A130" s="27"/>
      <c r="B130" s="127" t="s">
        <v>203</v>
      </c>
      <c r="C130" s="137">
        <f>+'Consol IS'!C29</f>
        <v>-676</v>
      </c>
      <c r="D130" s="138">
        <f>+'Consol IS'!E29</f>
        <v>793</v>
      </c>
      <c r="E130" s="137">
        <f>+'Consol IS'!G29</f>
        <v>-2532</v>
      </c>
      <c r="F130" s="139">
        <f>+'Consol IS'!I29</f>
        <v>2053</v>
      </c>
    </row>
    <row r="131" spans="1:2" s="4" customFormat="1" ht="12.75">
      <c r="A131" s="27"/>
      <c r="B131" s="2"/>
    </row>
    <row r="132" spans="1:2" s="4" customFormat="1" ht="12.75">
      <c r="A132" s="27"/>
      <c r="B132" s="2"/>
    </row>
    <row r="133" spans="1:2" s="4" customFormat="1" ht="12.75">
      <c r="A133" s="27"/>
      <c r="B133" s="2"/>
    </row>
    <row r="134" spans="1:2" s="4" customFormat="1" ht="12.75">
      <c r="A134" s="27"/>
      <c r="B134" s="2"/>
    </row>
    <row r="135" spans="1:2" s="4" customFormat="1" ht="12.75">
      <c r="A135" s="27"/>
      <c r="B135" s="2"/>
    </row>
    <row r="136" spans="1:2" s="4" customFormat="1" ht="12.75">
      <c r="A136" s="27"/>
      <c r="B136" s="2"/>
    </row>
    <row r="137" spans="1:2" s="4" customFormat="1" ht="12.75">
      <c r="A137" s="27"/>
      <c r="B137" s="2"/>
    </row>
    <row r="138" spans="1:2" s="4" customFormat="1" ht="12.75">
      <c r="A138" s="27"/>
      <c r="B138" s="2"/>
    </row>
    <row r="139" spans="1:2" s="4" customFormat="1" ht="12.75">
      <c r="A139" s="27"/>
      <c r="B139" s="2"/>
    </row>
    <row r="140" spans="6:10" ht="12.75">
      <c r="F140" s="4"/>
      <c r="G140" s="4"/>
      <c r="H140" s="4"/>
      <c r="I140" s="4"/>
      <c r="J140" s="4"/>
    </row>
    <row r="141" spans="6:10" ht="12.75">
      <c r="F141" s="4"/>
      <c r="G141" s="4"/>
      <c r="H141" s="4"/>
      <c r="I141" s="4"/>
      <c r="J141" s="4"/>
    </row>
    <row r="142" spans="6:10" ht="12.75">
      <c r="F142" s="4"/>
      <c r="G142" s="4"/>
      <c r="H142" s="4"/>
      <c r="I142" s="4"/>
      <c r="J142" s="4"/>
    </row>
    <row r="143" spans="6:10" ht="12.75">
      <c r="F143" s="4"/>
      <c r="G143" s="4"/>
      <c r="H143" s="4"/>
      <c r="I143" s="4"/>
      <c r="J143" s="4"/>
    </row>
    <row r="144" spans="6:10" ht="12.75">
      <c r="F144" s="4"/>
      <c r="G144" s="4"/>
      <c r="H144" s="4"/>
      <c r="I144" s="4"/>
      <c r="J144" s="4"/>
    </row>
    <row r="145" spans="6:10" ht="12.75">
      <c r="F145" s="4"/>
      <c r="G145" s="4"/>
      <c r="H145" s="4"/>
      <c r="I145" s="4"/>
      <c r="J145" s="4"/>
    </row>
    <row r="146" spans="6:10" ht="12.75">
      <c r="F146" s="4"/>
      <c r="G146" s="4"/>
      <c r="H146" s="4"/>
      <c r="I146" s="4"/>
      <c r="J146" s="4"/>
    </row>
    <row r="147" spans="6:10" ht="12.75">
      <c r="F147" s="4"/>
      <c r="G147" s="4"/>
      <c r="H147" s="4"/>
      <c r="I147" s="4"/>
      <c r="J147" s="4"/>
    </row>
    <row r="148" spans="6:10" ht="12.75">
      <c r="F148" s="4"/>
      <c r="G148" s="4"/>
      <c r="H148" s="4"/>
      <c r="I148" s="4"/>
      <c r="J148" s="4"/>
    </row>
    <row r="149" spans="6:10" ht="12.75">
      <c r="F149" s="4"/>
      <c r="G149" s="4"/>
      <c r="H149" s="4"/>
      <c r="I149" s="4"/>
      <c r="J149" s="4"/>
    </row>
    <row r="150" spans="6:10" ht="12.75">
      <c r="F150" s="4"/>
      <c r="G150" s="4"/>
      <c r="H150" s="4"/>
      <c r="I150" s="4"/>
      <c r="J150" s="4"/>
    </row>
    <row r="151" spans="6:10" ht="12.75">
      <c r="F151" s="4"/>
      <c r="G151" s="4"/>
      <c r="H151" s="4"/>
      <c r="I151" s="4"/>
      <c r="J151" s="4"/>
    </row>
    <row r="152" spans="6:10" ht="12.75">
      <c r="F152" s="4"/>
      <c r="G152" s="4"/>
      <c r="H152" s="4"/>
      <c r="I152" s="4"/>
      <c r="J152" s="4"/>
    </row>
    <row r="153" spans="1:2" s="4" customFormat="1" ht="12.75">
      <c r="A153" s="27" t="s">
        <v>48</v>
      </c>
      <c r="B153" s="2" t="s">
        <v>184</v>
      </c>
    </row>
    <row r="154" spans="1:2" s="4" customFormat="1" ht="12.75">
      <c r="A154" s="27"/>
      <c r="B154" s="2"/>
    </row>
    <row r="155" spans="1:6" s="4" customFormat="1" ht="38.25">
      <c r="A155" s="27"/>
      <c r="B155" s="2"/>
      <c r="C155" s="116" t="s">
        <v>114</v>
      </c>
      <c r="D155" s="2"/>
      <c r="E155" s="66" t="s">
        <v>185</v>
      </c>
      <c r="F155" s="66"/>
    </row>
    <row r="156" spans="1:6" s="4" customFormat="1" ht="12.75">
      <c r="A156" s="27"/>
      <c r="B156" s="2"/>
      <c r="C156" s="46" t="s">
        <v>225</v>
      </c>
      <c r="D156" s="2"/>
      <c r="E156" s="46" t="s">
        <v>204</v>
      </c>
      <c r="F156" s="46"/>
    </row>
    <row r="157" spans="1:6" s="4" customFormat="1" ht="12.75">
      <c r="A157" s="27"/>
      <c r="B157" s="2"/>
      <c r="C157" s="46" t="s">
        <v>16</v>
      </c>
      <c r="D157" s="2"/>
      <c r="E157" s="46" t="s">
        <v>16</v>
      </c>
      <c r="F157" s="46"/>
    </row>
    <row r="158" spans="1:8" s="4" customFormat="1" ht="12.75">
      <c r="A158" s="27"/>
      <c r="B158" s="2"/>
      <c r="C158" s="46"/>
      <c r="D158" s="2"/>
      <c r="E158" s="46"/>
      <c r="F158" s="46"/>
      <c r="H158" s="64"/>
    </row>
    <row r="159" spans="1:6" s="4" customFormat="1" ht="12.75">
      <c r="A159" s="27"/>
      <c r="B159" s="4" t="s">
        <v>77</v>
      </c>
      <c r="C159" s="63">
        <f>+'Consol IS'!C15</f>
        <v>6133</v>
      </c>
      <c r="D159" s="64"/>
      <c r="E159" s="63">
        <v>2862</v>
      </c>
      <c r="F159" s="63"/>
    </row>
    <row r="160" spans="1:6" s="4" customFormat="1" ht="12.75">
      <c r="A160" s="27"/>
      <c r="B160" s="4" t="s">
        <v>220</v>
      </c>
      <c r="C160" s="136">
        <f>-+'Consol IS'!C29</f>
        <v>676</v>
      </c>
      <c r="D160" s="64"/>
      <c r="E160" s="63">
        <v>1856</v>
      </c>
      <c r="F160" s="63"/>
    </row>
    <row r="161" spans="1:6" s="4" customFormat="1" ht="12.75">
      <c r="A161" s="27"/>
      <c r="B161" s="4" t="s">
        <v>221</v>
      </c>
      <c r="C161" s="82">
        <f>C160/C159</f>
        <v>0.11022338170552748</v>
      </c>
      <c r="D161" s="64"/>
      <c r="E161" s="82">
        <f>E160/E159</f>
        <v>0.6484975541579315</v>
      </c>
      <c r="F161" s="63"/>
    </row>
    <row r="162" spans="1:7" s="4" customFormat="1" ht="12.75">
      <c r="A162" s="27"/>
      <c r="B162" s="2"/>
      <c r="D162" s="46"/>
      <c r="E162" s="2"/>
      <c r="F162" s="46"/>
      <c r="G162" s="46"/>
    </row>
    <row r="163" s="4" customFormat="1" ht="12.75">
      <c r="A163" s="27"/>
    </row>
    <row r="164" spans="6:10" ht="12.75" customHeight="1">
      <c r="F164" s="4"/>
      <c r="G164" s="4"/>
      <c r="H164" s="4"/>
      <c r="I164" s="4"/>
      <c r="J164" s="4"/>
    </row>
    <row r="165" spans="6:10" ht="12.75">
      <c r="F165" s="4"/>
      <c r="G165" s="4"/>
      <c r="H165" s="4"/>
      <c r="I165" s="4"/>
      <c r="J165" s="4"/>
    </row>
    <row r="166" spans="6:14" ht="12.75">
      <c r="F166" s="4"/>
      <c r="G166" s="4"/>
      <c r="H166" s="4"/>
      <c r="I166" s="4"/>
      <c r="J166" s="4"/>
      <c r="L166" s="4"/>
      <c r="M166" s="4"/>
      <c r="N166" s="4"/>
    </row>
    <row r="167" spans="6:14" ht="12.75">
      <c r="F167" s="4"/>
      <c r="G167" s="4"/>
      <c r="H167" s="4"/>
      <c r="I167" s="4"/>
      <c r="J167" s="4"/>
      <c r="L167" s="4"/>
      <c r="M167" s="4"/>
      <c r="N167" s="4"/>
    </row>
    <row r="168" spans="6:14" ht="12.75">
      <c r="F168" s="4"/>
      <c r="G168" s="4"/>
      <c r="H168" s="4"/>
      <c r="I168" s="4"/>
      <c r="J168" s="4"/>
      <c r="L168" s="4"/>
      <c r="M168" s="4"/>
      <c r="N168" s="4"/>
    </row>
    <row r="169" spans="1:10" ht="12.75">
      <c r="A169" s="27" t="s">
        <v>49</v>
      </c>
      <c r="B169" s="2" t="s">
        <v>222</v>
      </c>
      <c r="F169" s="4"/>
      <c r="G169" s="4"/>
      <c r="H169" s="4"/>
      <c r="I169" s="4"/>
      <c r="J169" s="4"/>
    </row>
    <row r="170" spans="1:10" ht="12.75">
      <c r="A170" s="27"/>
      <c r="B170" s="2"/>
      <c r="F170" s="4"/>
      <c r="G170" s="4"/>
      <c r="H170" s="4"/>
      <c r="I170" s="4"/>
      <c r="J170" s="4"/>
    </row>
    <row r="171" spans="6:10" ht="12.75">
      <c r="F171" s="4"/>
      <c r="G171" s="4"/>
      <c r="H171" s="4"/>
      <c r="I171" s="4"/>
      <c r="J171" s="4"/>
    </row>
    <row r="172" spans="6:10" ht="12.75">
      <c r="F172" s="4"/>
      <c r="G172" s="4"/>
      <c r="H172" s="4"/>
      <c r="I172" s="4"/>
      <c r="J172" s="4"/>
    </row>
    <row r="173" spans="6:10" ht="12.75">
      <c r="F173" s="4"/>
      <c r="G173" s="4"/>
      <c r="H173" s="4"/>
      <c r="I173" s="4"/>
      <c r="J173" s="4"/>
    </row>
    <row r="174" spans="6:10" ht="12.75">
      <c r="F174" s="4"/>
      <c r="G174" s="4"/>
      <c r="H174" s="4"/>
      <c r="I174" s="4"/>
      <c r="J174" s="4"/>
    </row>
    <row r="175" spans="6:10" ht="12.75">
      <c r="F175" s="4"/>
      <c r="G175" s="4"/>
      <c r="H175" s="4"/>
      <c r="I175" s="4"/>
      <c r="J175" s="4"/>
    </row>
    <row r="176" spans="6:10" ht="12.75">
      <c r="F176" s="4"/>
      <c r="G176" s="4"/>
      <c r="H176" s="4"/>
      <c r="I176" s="4"/>
      <c r="J176" s="4"/>
    </row>
    <row r="177" spans="6:10" ht="12.75">
      <c r="F177" s="4"/>
      <c r="G177" s="4"/>
      <c r="H177" s="4"/>
      <c r="I177" s="4"/>
      <c r="J177" s="4"/>
    </row>
    <row r="178" spans="6:10" ht="12.75">
      <c r="F178" s="4"/>
      <c r="G178" s="4"/>
      <c r="H178" s="4"/>
      <c r="I178" s="4"/>
      <c r="J178" s="4"/>
    </row>
    <row r="179" spans="6:10" ht="12.75">
      <c r="F179" s="4"/>
      <c r="G179" s="4"/>
      <c r="H179" s="4"/>
      <c r="I179" s="4"/>
      <c r="J179" s="4"/>
    </row>
    <row r="180" spans="6:10" ht="12.75">
      <c r="F180" s="4"/>
      <c r="G180" s="4"/>
      <c r="H180" s="4"/>
      <c r="I180" s="4"/>
      <c r="J180" s="4"/>
    </row>
    <row r="181" spans="6:10" ht="12.75">
      <c r="F181" s="4"/>
      <c r="G181" s="4"/>
      <c r="H181" s="4"/>
      <c r="I181" s="4"/>
      <c r="J181" s="4"/>
    </row>
    <row r="182" spans="6:10" ht="12.75">
      <c r="F182" s="4"/>
      <c r="G182" s="4"/>
      <c r="H182" s="4"/>
      <c r="I182" s="4"/>
      <c r="J182" s="4"/>
    </row>
    <row r="183" spans="6:10" ht="12.75">
      <c r="F183" s="4"/>
      <c r="G183" s="4"/>
      <c r="H183" s="4"/>
      <c r="I183" s="4"/>
      <c r="J183" s="4"/>
    </row>
    <row r="184" spans="6:10" ht="12.75">
      <c r="F184" s="4"/>
      <c r="G184" s="4"/>
      <c r="H184" s="4"/>
      <c r="I184" s="4"/>
      <c r="J184" s="4"/>
    </row>
    <row r="185" spans="6:10" ht="12.75">
      <c r="F185" s="4"/>
      <c r="G185" s="4"/>
      <c r="H185" s="4"/>
      <c r="I185" s="4"/>
      <c r="J185" s="4"/>
    </row>
    <row r="186" spans="6:10" ht="12.75">
      <c r="F186" s="4"/>
      <c r="G186" s="4"/>
      <c r="H186" s="4"/>
      <c r="I186" s="4"/>
      <c r="J186" s="4"/>
    </row>
    <row r="187" spans="1:10" ht="12.75">
      <c r="A187" s="27" t="s">
        <v>50</v>
      </c>
      <c r="B187" s="2" t="s">
        <v>144</v>
      </c>
      <c r="F187" s="4"/>
      <c r="G187" s="4"/>
      <c r="H187" s="4"/>
      <c r="I187" s="4"/>
      <c r="J187" s="4"/>
    </row>
    <row r="188" spans="1:11" ht="12.75">
      <c r="A188" s="27"/>
      <c r="B188" s="2"/>
      <c r="F188" s="4"/>
      <c r="G188" s="4"/>
      <c r="H188" s="4"/>
      <c r="I188" s="4"/>
      <c r="J188" s="4"/>
      <c r="K188" s="4"/>
    </row>
    <row r="189" spans="2:11" ht="12.75">
      <c r="B189" s="4" t="s">
        <v>146</v>
      </c>
      <c r="F189" s="4"/>
      <c r="G189" s="4"/>
      <c r="H189" s="4"/>
      <c r="I189" s="4"/>
      <c r="J189" s="4"/>
      <c r="K189" s="4"/>
    </row>
    <row r="190" spans="6:10" ht="12.75">
      <c r="F190" s="4"/>
      <c r="G190" s="4"/>
      <c r="H190" s="4"/>
      <c r="I190" s="4"/>
      <c r="J190" s="4"/>
    </row>
    <row r="191" spans="6:10" ht="12.75">
      <c r="F191" s="4"/>
      <c r="G191" s="4"/>
      <c r="H191" s="4"/>
      <c r="I191" s="4"/>
      <c r="J191" s="4"/>
    </row>
    <row r="192" spans="6:10" ht="12.75">
      <c r="F192" s="4"/>
      <c r="G192" s="4"/>
      <c r="H192" s="4"/>
      <c r="I192" s="4"/>
      <c r="J192" s="4"/>
    </row>
    <row r="193" spans="1:10" ht="12.75">
      <c r="A193" s="27" t="s">
        <v>51</v>
      </c>
      <c r="B193" s="2" t="s">
        <v>33</v>
      </c>
      <c r="F193" s="4"/>
      <c r="G193" s="4"/>
      <c r="H193" s="4"/>
      <c r="I193" s="4"/>
      <c r="J193" s="4"/>
    </row>
    <row r="194" spans="1:10" ht="12.75">
      <c r="A194" s="4"/>
      <c r="F194" s="6"/>
      <c r="G194" s="4"/>
      <c r="H194" s="6"/>
      <c r="I194" s="6"/>
      <c r="J194" s="4"/>
    </row>
    <row r="195" spans="3:7" ht="12.75">
      <c r="C195" s="116"/>
      <c r="D195" s="2"/>
      <c r="E195" s="66"/>
      <c r="F195" s="66"/>
      <c r="G195" s="4"/>
    </row>
    <row r="196" spans="3:7" ht="12.75">
      <c r="C196" s="46"/>
      <c r="D196" s="2"/>
      <c r="E196" s="46"/>
      <c r="F196" s="46"/>
      <c r="G196" s="4"/>
    </row>
    <row r="197" spans="3:7" ht="12.75">
      <c r="C197" s="46"/>
      <c r="D197" s="2"/>
      <c r="E197" s="46"/>
      <c r="F197" s="46"/>
      <c r="G197" s="4"/>
    </row>
    <row r="198" spans="1:5" s="14" customFormat="1" ht="12.75">
      <c r="A198" s="117"/>
      <c r="B198" s="117"/>
      <c r="C198" s="117"/>
      <c r="D198" s="117"/>
      <c r="E198" s="117"/>
    </row>
    <row r="199" spans="1:10" ht="12.75">
      <c r="A199" s="27" t="s">
        <v>55</v>
      </c>
      <c r="B199" s="2" t="s">
        <v>122</v>
      </c>
      <c r="F199" s="4"/>
      <c r="G199" s="4"/>
      <c r="H199" s="4"/>
      <c r="I199" s="4"/>
      <c r="J199" s="4"/>
    </row>
    <row r="200" spans="6:10" ht="12.75">
      <c r="F200" s="4"/>
      <c r="G200" s="4"/>
      <c r="H200" s="4"/>
      <c r="I200" s="4"/>
      <c r="J200" s="4"/>
    </row>
    <row r="201" spans="6:10" ht="12.75">
      <c r="F201" s="4"/>
      <c r="G201" s="4"/>
      <c r="H201" s="4"/>
      <c r="I201" s="4"/>
      <c r="J201" s="4"/>
    </row>
    <row r="202" spans="6:10" ht="12.75">
      <c r="F202" s="4"/>
      <c r="G202" s="4"/>
      <c r="H202" s="4"/>
      <c r="I202" s="4"/>
      <c r="J202" s="4"/>
    </row>
    <row r="203" spans="6:10" ht="12.75">
      <c r="F203" s="4"/>
      <c r="G203" s="4"/>
      <c r="H203" s="4"/>
      <c r="I203" s="4"/>
      <c r="J203" s="4"/>
    </row>
    <row r="204" spans="1:10" ht="12.75">
      <c r="A204" s="27" t="s">
        <v>56</v>
      </c>
      <c r="B204" s="2" t="s">
        <v>57</v>
      </c>
      <c r="F204" s="4"/>
      <c r="G204" s="4"/>
      <c r="H204" s="4"/>
      <c r="I204" s="4"/>
      <c r="J204" s="4"/>
    </row>
    <row r="205" spans="6:10" ht="12.75">
      <c r="F205" s="4"/>
      <c r="G205" s="4"/>
      <c r="H205" s="4"/>
      <c r="I205" s="4"/>
      <c r="J205" s="4"/>
    </row>
    <row r="206" spans="6:10" ht="12.75">
      <c r="F206" s="4"/>
      <c r="G206" s="4"/>
      <c r="H206" s="4"/>
      <c r="I206" s="4"/>
      <c r="J206" s="4"/>
    </row>
    <row r="207" spans="6:10" ht="12.75">
      <c r="F207" s="4"/>
      <c r="G207" s="4"/>
      <c r="H207" s="4"/>
      <c r="I207" s="4"/>
      <c r="J207" s="4"/>
    </row>
    <row r="208" spans="6:10" ht="12.75">
      <c r="F208" s="4"/>
      <c r="G208" s="4"/>
      <c r="H208" s="4"/>
      <c r="I208" s="4"/>
      <c r="J208" s="4"/>
    </row>
    <row r="209" spans="6:10" ht="12.75">
      <c r="F209" s="4"/>
      <c r="G209" s="4"/>
      <c r="H209" s="4"/>
      <c r="I209" s="4"/>
      <c r="J209" s="4"/>
    </row>
    <row r="210" spans="6:10" ht="12.75">
      <c r="F210" s="4"/>
      <c r="G210" s="4"/>
      <c r="H210" s="4"/>
      <c r="I210" s="4"/>
      <c r="J210" s="4"/>
    </row>
    <row r="211" spans="1:10" ht="12.75">
      <c r="A211" s="27" t="s">
        <v>58</v>
      </c>
      <c r="B211" s="2" t="s">
        <v>59</v>
      </c>
      <c r="F211" s="4"/>
      <c r="G211" s="4"/>
      <c r="H211" s="4"/>
      <c r="I211" s="4"/>
      <c r="J211" s="4"/>
    </row>
    <row r="212" spans="6:10" ht="12.75">
      <c r="F212" s="4"/>
      <c r="G212" s="4"/>
      <c r="H212" s="4"/>
      <c r="I212" s="4"/>
      <c r="J212" s="4"/>
    </row>
    <row r="213" spans="6:10" ht="12.75">
      <c r="F213" s="4"/>
      <c r="G213" s="4"/>
      <c r="H213" s="4"/>
      <c r="I213" s="4"/>
      <c r="J213" s="4"/>
    </row>
    <row r="214" spans="6:10" ht="12.75">
      <c r="F214" s="4"/>
      <c r="G214" s="4"/>
      <c r="H214" s="4"/>
      <c r="I214" s="4"/>
      <c r="J214" s="4"/>
    </row>
    <row r="215" spans="6:10" ht="12.75">
      <c r="F215" s="4"/>
      <c r="G215" s="4"/>
      <c r="H215" s="4"/>
      <c r="I215" s="4"/>
      <c r="J215" s="4"/>
    </row>
    <row r="216" spans="1:10" ht="12.75">
      <c r="A216" s="26">
        <v>22</v>
      </c>
      <c r="B216" s="2" t="s">
        <v>160</v>
      </c>
      <c r="F216" s="4"/>
      <c r="G216" s="4"/>
      <c r="H216" s="4"/>
      <c r="I216" s="4"/>
      <c r="J216" s="4"/>
    </row>
    <row r="217" spans="6:10" ht="12.75">
      <c r="F217" s="4"/>
      <c r="G217" s="4"/>
      <c r="H217" s="4"/>
      <c r="I217" s="4"/>
      <c r="J217" s="4"/>
    </row>
    <row r="218" spans="2:10" ht="12.75">
      <c r="B218" s="141" t="s">
        <v>232</v>
      </c>
      <c r="C218" s="141"/>
      <c r="D218" s="141"/>
      <c r="E218" s="141"/>
      <c r="F218" s="141"/>
      <c r="G218" s="141"/>
      <c r="H218" s="12"/>
      <c r="I218" s="4"/>
      <c r="J218" s="4"/>
    </row>
    <row r="219" spans="2:10" ht="12.75">
      <c r="B219" s="142"/>
      <c r="C219" s="142"/>
      <c r="D219" s="142"/>
      <c r="E219" s="142"/>
      <c r="F219" s="142"/>
      <c r="G219" s="142"/>
      <c r="H219" s="12"/>
      <c r="I219" s="4"/>
      <c r="J219" s="4"/>
    </row>
    <row r="220" spans="6:10" ht="12.75">
      <c r="F220" s="4"/>
      <c r="G220" s="4"/>
      <c r="H220" s="4"/>
      <c r="I220" s="4"/>
      <c r="J220" s="4"/>
    </row>
    <row r="221" spans="2:10" ht="12.75">
      <c r="B221" s="146"/>
      <c r="C221" s="146"/>
      <c r="D221" s="146"/>
      <c r="E221" s="146"/>
      <c r="F221" s="146"/>
      <c r="G221" s="146"/>
      <c r="H221" s="87"/>
      <c r="I221" s="88"/>
      <c r="J221" s="4"/>
    </row>
    <row r="222" spans="1:10" ht="12.75">
      <c r="A222" s="27" t="s">
        <v>64</v>
      </c>
      <c r="B222" s="2" t="s">
        <v>60</v>
      </c>
      <c r="F222" s="4"/>
      <c r="G222" s="4"/>
      <c r="H222" s="4"/>
      <c r="I222" s="4"/>
      <c r="J222" s="4"/>
    </row>
    <row r="223" spans="1:10" ht="12.75">
      <c r="A223" s="27"/>
      <c r="B223" s="2"/>
      <c r="F223" s="4"/>
      <c r="G223" s="4"/>
      <c r="H223" s="4"/>
      <c r="I223" s="4"/>
      <c r="J223" s="4"/>
    </row>
    <row r="224" spans="2:10" ht="12.75">
      <c r="B224" s="4" t="s">
        <v>233</v>
      </c>
      <c r="F224" s="4"/>
      <c r="G224" s="4"/>
      <c r="H224" s="4"/>
      <c r="I224" s="4"/>
      <c r="J224" s="4"/>
    </row>
    <row r="225" spans="6:10" ht="12.75">
      <c r="F225" s="4"/>
      <c r="G225" s="4"/>
      <c r="H225" s="4"/>
      <c r="I225" s="4"/>
      <c r="J225" s="4"/>
    </row>
    <row r="226" spans="4:10" ht="12.75">
      <c r="D226" s="52"/>
      <c r="E226" s="52"/>
      <c r="F226" s="46"/>
      <c r="G226" s="52"/>
      <c r="H226" s="52"/>
      <c r="I226" s="52"/>
      <c r="J226" s="4"/>
    </row>
    <row r="227" spans="2:7" ht="12.75">
      <c r="B227" s="4" t="s">
        <v>61</v>
      </c>
      <c r="C227" s="68" t="s">
        <v>16</v>
      </c>
      <c r="D227" s="30"/>
      <c r="E227" s="52"/>
      <c r="F227" s="52"/>
      <c r="G227" s="4"/>
    </row>
    <row r="228" spans="3:7" ht="12.75">
      <c r="C228" s="30"/>
      <c r="D228" s="30"/>
      <c r="E228" s="30"/>
      <c r="F228" s="30"/>
      <c r="G228" s="4"/>
    </row>
    <row r="229" spans="2:7" ht="12.75">
      <c r="B229" s="34" t="s">
        <v>62</v>
      </c>
      <c r="C229" s="32"/>
      <c r="D229" s="32"/>
      <c r="E229" s="32"/>
      <c r="F229" s="32"/>
      <c r="G229" s="4"/>
    </row>
    <row r="230" spans="2:7" ht="13.5" thickBot="1">
      <c r="B230" s="4" t="s">
        <v>117</v>
      </c>
      <c r="C230" s="45">
        <v>1574</v>
      </c>
      <c r="D230" s="32"/>
      <c r="E230" s="32"/>
      <c r="F230" s="32"/>
      <c r="G230" s="4"/>
    </row>
    <row r="231" spans="3:7" ht="13.5" thickTop="1">
      <c r="C231" s="32"/>
      <c r="D231" s="32"/>
      <c r="E231" s="32"/>
      <c r="F231" s="32"/>
      <c r="G231" s="4"/>
    </row>
    <row r="232" spans="2:7" ht="12.75">
      <c r="B232" s="34" t="s">
        <v>63</v>
      </c>
      <c r="C232" s="32"/>
      <c r="D232" s="32"/>
      <c r="E232" s="32"/>
      <c r="F232" s="32"/>
      <c r="G232" s="4"/>
    </row>
    <row r="233" spans="2:7" ht="13.5" thickBot="1">
      <c r="B233" s="4" t="s">
        <v>117</v>
      </c>
      <c r="C233" s="45">
        <v>1529</v>
      </c>
      <c r="D233" s="32"/>
      <c r="E233" s="32"/>
      <c r="F233" s="32"/>
      <c r="G233" s="4"/>
    </row>
    <row r="234" spans="3:7" ht="13.5" thickTop="1">
      <c r="C234" s="32"/>
      <c r="D234" s="32"/>
      <c r="E234" s="32"/>
      <c r="F234" s="32"/>
      <c r="G234" s="4"/>
    </row>
    <row r="235" spans="2:7" ht="13.5" thickBot="1">
      <c r="B235" s="4" t="s">
        <v>15</v>
      </c>
      <c r="C235" s="45">
        <f>+C230+C233</f>
        <v>3103</v>
      </c>
      <c r="D235" s="30"/>
      <c r="E235" s="32"/>
      <c r="F235" s="32"/>
      <c r="G235" s="4"/>
    </row>
    <row r="236" spans="2:10" ht="13.5" thickTop="1">
      <c r="B236" s="147"/>
      <c r="C236" s="147"/>
      <c r="D236" s="30"/>
      <c r="E236" s="100"/>
      <c r="F236" s="89"/>
      <c r="G236" s="103"/>
      <c r="H236" s="89"/>
      <c r="I236" s="89"/>
      <c r="J236" s="4"/>
    </row>
    <row r="237" spans="2:10" ht="12.75">
      <c r="B237" s="99"/>
      <c r="C237" s="101"/>
      <c r="D237" s="30"/>
      <c r="E237" s="101"/>
      <c r="F237" s="90"/>
      <c r="G237" s="103"/>
      <c r="H237" s="104"/>
      <c r="I237" s="90"/>
      <c r="J237" s="4"/>
    </row>
    <row r="238" spans="1:10" ht="12.75">
      <c r="A238" s="27" t="s">
        <v>66</v>
      </c>
      <c r="B238" s="2" t="s">
        <v>65</v>
      </c>
      <c r="F238" s="4"/>
      <c r="G238" s="4"/>
      <c r="H238" s="4"/>
      <c r="I238" s="4"/>
      <c r="J238" s="4"/>
    </row>
    <row r="239" spans="6:10" ht="12.75">
      <c r="F239" s="4"/>
      <c r="G239" s="4"/>
      <c r="H239" s="4"/>
      <c r="I239" s="4"/>
      <c r="J239" s="4"/>
    </row>
    <row r="240" spans="6:10" ht="12.75">
      <c r="F240" s="4"/>
      <c r="G240" s="4"/>
      <c r="H240" s="4"/>
      <c r="I240" s="4"/>
      <c r="J240" s="4"/>
    </row>
    <row r="241" spans="6:10" ht="12.75">
      <c r="F241" s="4"/>
      <c r="G241" s="4"/>
      <c r="H241" s="4"/>
      <c r="I241" s="4"/>
      <c r="J241" s="4"/>
    </row>
    <row r="242" spans="6:10" ht="12.75">
      <c r="F242" s="4"/>
      <c r="G242" s="4"/>
      <c r="H242" s="4"/>
      <c r="I242" s="4"/>
      <c r="J242" s="4"/>
    </row>
    <row r="243" spans="1:10" ht="12.75">
      <c r="A243" s="27" t="s">
        <v>67</v>
      </c>
      <c r="B243" s="2" t="s">
        <v>223</v>
      </c>
      <c r="F243" s="4"/>
      <c r="G243" s="4"/>
      <c r="H243" s="4"/>
      <c r="I243" s="4"/>
      <c r="J243" s="4"/>
    </row>
    <row r="244" spans="6:10" ht="12.75">
      <c r="F244" s="4"/>
      <c r="G244" s="4"/>
      <c r="H244" s="4"/>
      <c r="I244" s="4"/>
      <c r="J244" s="4"/>
    </row>
    <row r="245" spans="6:10" ht="12.75">
      <c r="F245" s="4"/>
      <c r="G245" s="4"/>
      <c r="H245" s="4"/>
      <c r="I245" s="4"/>
      <c r="J245" s="4"/>
    </row>
    <row r="246" spans="6:10" ht="12.75">
      <c r="F246" s="4"/>
      <c r="G246" s="4"/>
      <c r="H246" s="4"/>
      <c r="I246" s="4"/>
      <c r="J246" s="4"/>
    </row>
    <row r="247" spans="6:10" ht="12.75">
      <c r="F247" s="4"/>
      <c r="G247" s="4"/>
      <c r="H247" s="4"/>
      <c r="I247" s="4"/>
      <c r="J247" s="4"/>
    </row>
    <row r="248" spans="6:10" ht="12.75">
      <c r="F248" s="4"/>
      <c r="G248" s="4"/>
      <c r="H248" s="4"/>
      <c r="I248" s="4"/>
      <c r="J248" s="4"/>
    </row>
    <row r="249" spans="6:10" ht="12.75">
      <c r="F249" s="4"/>
      <c r="G249" s="4"/>
      <c r="H249" s="4"/>
      <c r="I249" s="4"/>
      <c r="J249" s="4"/>
    </row>
    <row r="250" spans="6:10" ht="12.75">
      <c r="F250" s="4"/>
      <c r="G250" s="4"/>
      <c r="H250" s="4"/>
      <c r="I250" s="4"/>
      <c r="J250" s="4"/>
    </row>
    <row r="251" spans="6:10" ht="12.75">
      <c r="F251" s="4"/>
      <c r="G251" s="4"/>
      <c r="H251" s="4"/>
      <c r="I251" s="4"/>
      <c r="J251" s="4"/>
    </row>
    <row r="252" spans="6:10" ht="12.75">
      <c r="F252" s="4"/>
      <c r="G252" s="4"/>
      <c r="H252" s="4"/>
      <c r="I252" s="4"/>
      <c r="J252" s="4"/>
    </row>
    <row r="253" spans="6:10" ht="12.75">
      <c r="F253" s="4"/>
      <c r="G253" s="4"/>
      <c r="H253" s="4"/>
      <c r="I253" s="4"/>
      <c r="J253" s="4"/>
    </row>
    <row r="254" spans="6:10" ht="12.75">
      <c r="F254" s="4"/>
      <c r="G254" s="4"/>
      <c r="H254" s="4"/>
      <c r="I254" s="4"/>
      <c r="J254" s="4"/>
    </row>
    <row r="255" spans="1:10" ht="12.75">
      <c r="A255" s="27" t="s">
        <v>118</v>
      </c>
      <c r="B255" s="2" t="s">
        <v>181</v>
      </c>
      <c r="F255" s="4"/>
      <c r="G255" s="4"/>
      <c r="H255" s="4"/>
      <c r="I255" s="4"/>
      <c r="J255" s="4"/>
    </row>
    <row r="256" spans="1:10" ht="12.75">
      <c r="A256" s="27"/>
      <c r="B256" s="2"/>
      <c r="F256" s="4"/>
      <c r="G256" s="4"/>
      <c r="H256" s="4"/>
      <c r="I256" s="4"/>
      <c r="J256" s="4"/>
    </row>
    <row r="257" spans="2:10" ht="12.75">
      <c r="B257" s="4" t="s">
        <v>219</v>
      </c>
      <c r="F257" s="4"/>
      <c r="G257" s="4"/>
      <c r="H257" s="4"/>
      <c r="I257" s="4"/>
      <c r="J257" s="4"/>
    </row>
    <row r="258" spans="6:10" ht="12.75">
      <c r="F258" s="4"/>
      <c r="G258" s="4"/>
      <c r="H258" s="4"/>
      <c r="I258" s="4"/>
      <c r="J258" s="4"/>
    </row>
    <row r="259" spans="6:10" ht="12.75">
      <c r="F259" s="4"/>
      <c r="G259" s="4"/>
      <c r="H259" s="4"/>
      <c r="I259" s="4"/>
      <c r="J259" s="4"/>
    </row>
    <row r="260" spans="1:10" ht="12.75">
      <c r="A260" s="27">
        <v>27</v>
      </c>
      <c r="B260" s="2" t="s">
        <v>182</v>
      </c>
      <c r="F260" s="4"/>
      <c r="G260" s="4"/>
      <c r="H260" s="4"/>
      <c r="I260" s="4"/>
      <c r="J260" s="4"/>
    </row>
    <row r="261" spans="1:10" ht="12.75">
      <c r="A261" s="27"/>
      <c r="B261" s="2"/>
      <c r="F261" s="4"/>
      <c r="G261" s="4"/>
      <c r="H261" s="4"/>
      <c r="I261" s="4"/>
      <c r="J261" s="4"/>
    </row>
    <row r="262" spans="1:10" ht="12.75">
      <c r="A262" s="27"/>
      <c r="B262" s="4" t="s">
        <v>199</v>
      </c>
      <c r="F262" s="4"/>
      <c r="G262" s="4"/>
      <c r="H262" s="4"/>
      <c r="I262" s="4"/>
      <c r="J262" s="4"/>
    </row>
    <row r="263" spans="1:10" ht="12.75">
      <c r="A263" s="27"/>
      <c r="F263" s="4"/>
      <c r="G263" s="4"/>
      <c r="H263" s="4"/>
      <c r="I263" s="4"/>
      <c r="J263" s="4"/>
    </row>
    <row r="264" spans="1:7" ht="12.75">
      <c r="A264" s="27"/>
      <c r="C264" s="140" t="s">
        <v>155</v>
      </c>
      <c r="D264" s="140"/>
      <c r="F264" s="140" t="s">
        <v>154</v>
      </c>
      <c r="G264" s="140"/>
    </row>
    <row r="265" spans="1:7" ht="51">
      <c r="A265" s="27"/>
      <c r="B265" s="2"/>
      <c r="C265" s="116" t="s">
        <v>115</v>
      </c>
      <c r="D265" s="98" t="s">
        <v>152</v>
      </c>
      <c r="E265" s="10"/>
      <c r="F265" s="116" t="s">
        <v>110</v>
      </c>
      <c r="G265" s="116" t="s">
        <v>153</v>
      </c>
    </row>
    <row r="266" spans="3:7" ht="12.75">
      <c r="C266" s="46" t="str">
        <f>+F266</f>
        <v>30.06.09</v>
      </c>
      <c r="D266" s="46" t="str">
        <f>+G266</f>
        <v>30.06.08</v>
      </c>
      <c r="E266" s="10"/>
      <c r="F266" s="46" t="s">
        <v>225</v>
      </c>
      <c r="G266" s="46" t="s">
        <v>226</v>
      </c>
    </row>
    <row r="267" spans="3:7" ht="12.75">
      <c r="C267" s="6"/>
      <c r="E267" s="10"/>
      <c r="F267" s="6"/>
      <c r="G267" s="46"/>
    </row>
    <row r="268" spans="2:7" ht="13.5" thickBot="1">
      <c r="B268" s="4" t="s">
        <v>200</v>
      </c>
      <c r="C268" s="118">
        <f>'Consol IS'!C34</f>
        <v>-676</v>
      </c>
      <c r="D268" s="45">
        <f>+'Consol IS'!E34</f>
        <v>589</v>
      </c>
      <c r="E268" s="10"/>
      <c r="F268" s="118">
        <f>'Consol IS'!G34</f>
        <v>-2532</v>
      </c>
      <c r="G268" s="118">
        <f>+'Consol IS'!I34</f>
        <v>1579</v>
      </c>
    </row>
    <row r="269" spans="3:7" ht="13.5" thickTop="1">
      <c r="C269" s="59"/>
      <c r="D269" s="31"/>
      <c r="E269" s="10"/>
      <c r="F269" s="59"/>
      <c r="G269" s="59"/>
    </row>
    <row r="270" spans="2:7" ht="12.75">
      <c r="B270" s="4" t="s">
        <v>99</v>
      </c>
      <c r="C270" s="59"/>
      <c r="D270" s="31"/>
      <c r="E270" s="10"/>
      <c r="F270" s="59"/>
      <c r="G270" s="59"/>
    </row>
    <row r="271" spans="2:7" ht="13.5" thickBot="1">
      <c r="B271" s="4" t="s">
        <v>98</v>
      </c>
      <c r="C271" s="118">
        <v>123000</v>
      </c>
      <c r="D271" s="45">
        <f>82000+41000</f>
        <v>123000</v>
      </c>
      <c r="E271" s="10"/>
      <c r="F271" s="118">
        <v>123000</v>
      </c>
      <c r="G271" s="118">
        <v>123000</v>
      </c>
    </row>
    <row r="272" spans="3:7" ht="13.5" thickTop="1">
      <c r="C272" s="115"/>
      <c r="D272" s="32"/>
      <c r="E272" s="10"/>
      <c r="F272" s="115"/>
      <c r="G272" s="115"/>
    </row>
    <row r="273" spans="2:7" ht="12.75">
      <c r="B273" s="4" t="s">
        <v>201</v>
      </c>
      <c r="E273" s="10"/>
      <c r="F273" s="4"/>
      <c r="G273" s="4"/>
    </row>
    <row r="274" spans="2:7" ht="12.75">
      <c r="B274" s="4" t="s">
        <v>100</v>
      </c>
      <c r="E274" s="10"/>
      <c r="F274" s="4"/>
      <c r="G274" s="4"/>
    </row>
    <row r="275" spans="2:7" ht="13.5" thickBot="1">
      <c r="B275" s="4" t="s">
        <v>101</v>
      </c>
      <c r="C275" s="119">
        <f>C268/C271*100</f>
        <v>-0.5495934959349593</v>
      </c>
      <c r="D275" s="119">
        <f>D268/D271*100</f>
        <v>0.47886178861788614</v>
      </c>
      <c r="E275" s="10"/>
      <c r="F275" s="119">
        <f>F268/F271*100</f>
        <v>-2.0585365853658537</v>
      </c>
      <c r="G275" s="119">
        <f>G268/G271*100</f>
        <v>1.283739837398374</v>
      </c>
    </row>
    <row r="276" spans="3:7" ht="13.5" thickTop="1">
      <c r="C276" s="120"/>
      <c r="D276" s="31"/>
      <c r="E276" s="120"/>
      <c r="F276" s="4"/>
      <c r="G276" s="4"/>
    </row>
    <row r="277" spans="4:8" ht="12.75">
      <c r="D277" s="59"/>
      <c r="E277" s="31"/>
      <c r="F277" s="59"/>
      <c r="G277" s="59"/>
      <c r="H277" s="4"/>
    </row>
    <row r="278" spans="2:10" ht="26.25" customHeight="1">
      <c r="B278" s="143" t="s">
        <v>202</v>
      </c>
      <c r="C278" s="143"/>
      <c r="D278" s="143"/>
      <c r="E278" s="143"/>
      <c r="F278" s="143"/>
      <c r="G278" s="143"/>
      <c r="H278" s="128"/>
      <c r="I278" s="122"/>
      <c r="J278" s="122"/>
    </row>
    <row r="279" spans="6:10" ht="12.75">
      <c r="F279" s="6"/>
      <c r="G279" s="4"/>
      <c r="H279" s="6"/>
      <c r="I279" s="6"/>
      <c r="J279" s="4"/>
    </row>
    <row r="280" spans="6:10" ht="12.75">
      <c r="F280" s="6"/>
      <c r="G280" s="4"/>
      <c r="H280" s="6"/>
      <c r="I280" s="6"/>
      <c r="J280" s="4"/>
    </row>
    <row r="281" spans="6:10" ht="12.75">
      <c r="F281" s="6"/>
      <c r="G281" s="4"/>
      <c r="H281" s="6"/>
      <c r="I281" s="6"/>
      <c r="J281" s="4"/>
    </row>
    <row r="282" spans="6:10" ht="12.75">
      <c r="F282" s="6"/>
      <c r="G282" s="4"/>
      <c r="H282" s="6"/>
      <c r="I282" s="6"/>
      <c r="J282" s="4"/>
    </row>
    <row r="283" spans="2:10" ht="12.75">
      <c r="B283" s="10"/>
      <c r="C283" s="10"/>
      <c r="D283" s="10"/>
      <c r="E283" s="10"/>
      <c r="F283"/>
      <c r="G283" s="4"/>
      <c r="H283" s="4"/>
      <c r="I283" s="4"/>
      <c r="J283" s="4"/>
    </row>
    <row r="284" spans="2:12" ht="12.75">
      <c r="B284" s="10"/>
      <c r="C284" s="10"/>
      <c r="D284" s="10"/>
      <c r="E284" s="10"/>
      <c r="F284"/>
      <c r="G284" s="4"/>
      <c r="H284" s="4"/>
      <c r="I284" s="4"/>
      <c r="J284" s="4"/>
      <c r="K284" s="4"/>
      <c r="L284" s="4"/>
    </row>
    <row r="285" spans="2:12" ht="12.75">
      <c r="B285" s="10"/>
      <c r="C285" s="10"/>
      <c r="D285" s="10"/>
      <c r="E285" s="10"/>
      <c r="F285"/>
      <c r="G285" s="4"/>
      <c r="H285" s="4"/>
      <c r="I285" s="4"/>
      <c r="J285" s="4"/>
      <c r="K285" s="4"/>
      <c r="L285" s="4"/>
    </row>
    <row r="286" spans="6:12" ht="12.75">
      <c r="F286" s="4"/>
      <c r="G286" s="4"/>
      <c r="H286" s="4"/>
      <c r="I286" s="4"/>
      <c r="J286" s="4"/>
      <c r="K286" s="4"/>
      <c r="L286" s="4"/>
    </row>
    <row r="287" spans="6:12" ht="12.75">
      <c r="F287" s="4"/>
      <c r="G287" s="4"/>
      <c r="H287" s="4"/>
      <c r="I287" s="4"/>
      <c r="J287" s="4"/>
      <c r="K287" s="4"/>
      <c r="L287" s="4"/>
    </row>
    <row r="288" spans="6:12" ht="12.75">
      <c r="F288" s="4"/>
      <c r="G288" s="4"/>
      <c r="H288" s="4"/>
      <c r="I288" s="4"/>
      <c r="J288" s="4"/>
      <c r="K288" s="4"/>
      <c r="L288" s="4"/>
    </row>
    <row r="289" spans="6:12" ht="12.75">
      <c r="F289" s="4"/>
      <c r="G289" s="4"/>
      <c r="H289" s="4"/>
      <c r="I289" s="4"/>
      <c r="J289" s="4"/>
      <c r="K289" s="4"/>
      <c r="L289" s="4"/>
    </row>
    <row r="290" spans="6:12" ht="12.75">
      <c r="F290" s="4"/>
      <c r="G290" s="4"/>
      <c r="H290" s="4"/>
      <c r="I290" s="4"/>
      <c r="J290" s="4"/>
      <c r="K290" s="4"/>
      <c r="L290" s="4"/>
    </row>
    <row r="291" spans="6:12" ht="12.75">
      <c r="F291" s="4"/>
      <c r="G291" s="4"/>
      <c r="H291" s="4"/>
      <c r="I291" s="4"/>
      <c r="J291" s="4"/>
      <c r="K291" s="4"/>
      <c r="L291" s="4"/>
    </row>
    <row r="292" spans="2:12" ht="12.75">
      <c r="B292" s="2"/>
      <c r="F292" s="4"/>
      <c r="G292" s="4"/>
      <c r="H292" s="4"/>
      <c r="I292" s="4"/>
      <c r="J292" s="4"/>
      <c r="K292" s="4"/>
      <c r="L292" s="4"/>
    </row>
    <row r="293" spans="1:12" ht="12.75">
      <c r="A293" s="4"/>
      <c r="K293" s="4"/>
      <c r="L293" s="4"/>
    </row>
    <row r="294" spans="1:11" ht="12.75">
      <c r="A294" s="4"/>
      <c r="K294" s="115"/>
    </row>
    <row r="295" spans="1:16" ht="12.75">
      <c r="A295" s="4"/>
      <c r="K295" s="4"/>
      <c r="L295" s="4"/>
      <c r="M295" s="4"/>
      <c r="N295" s="4"/>
      <c r="O295" s="4"/>
      <c r="P295" s="4"/>
    </row>
    <row r="296" spans="1:12" ht="12.75">
      <c r="A296" s="4"/>
      <c r="K296" s="115"/>
      <c r="L296" s="4"/>
    </row>
    <row r="297" spans="1:12" ht="12.75">
      <c r="A297" s="4"/>
      <c r="K297" s="4"/>
      <c r="L297" s="4"/>
    </row>
    <row r="298" spans="1:12" ht="12.75">
      <c r="A298" s="4"/>
      <c r="K298" s="4"/>
      <c r="L298" s="4"/>
    </row>
    <row r="299" spans="1:12" ht="12.75">
      <c r="A299" s="4"/>
      <c r="K299" s="4"/>
      <c r="L299" s="4"/>
    </row>
    <row r="300" spans="1:12" ht="12.75">
      <c r="A300" s="4"/>
      <c r="K300" s="4"/>
      <c r="L300" s="4"/>
    </row>
    <row r="301" spans="1:12" ht="12.75">
      <c r="A301" s="4"/>
      <c r="K301" s="4"/>
      <c r="L301" s="4"/>
    </row>
    <row r="302" spans="1:12" ht="12.75">
      <c r="A302" s="4"/>
      <c r="K302" s="4"/>
      <c r="L302" s="4"/>
    </row>
    <row r="303" spans="1:12" ht="12.75">
      <c r="A303" s="4"/>
      <c r="K303" s="4"/>
      <c r="L303" s="4"/>
    </row>
    <row r="304" spans="1:12" ht="12.75">
      <c r="A304" s="4"/>
      <c r="K304" s="4"/>
      <c r="L304" s="4"/>
    </row>
    <row r="305" ht="12.75">
      <c r="A305" s="4"/>
    </row>
    <row r="306" ht="12.75">
      <c r="A306" s="4"/>
    </row>
    <row r="307" ht="12.75">
      <c r="A307" s="4"/>
    </row>
    <row r="308" ht="12.75">
      <c r="A308" s="4"/>
    </row>
    <row r="309" ht="12.75">
      <c r="A309" s="4"/>
    </row>
    <row r="310" ht="12.75">
      <c r="A310" s="4"/>
    </row>
    <row r="311" ht="12.75">
      <c r="A311" s="4"/>
    </row>
    <row r="312" ht="12.75">
      <c r="A312" s="4"/>
    </row>
    <row r="313" ht="12.75">
      <c r="A313" s="4"/>
    </row>
    <row r="314" ht="12.75">
      <c r="A314" s="4"/>
    </row>
    <row r="315" ht="12.75">
      <c r="A315" s="4"/>
    </row>
    <row r="316" spans="6:10" ht="12.75">
      <c r="F316" s="4"/>
      <c r="G316" s="4"/>
      <c r="H316" s="4"/>
      <c r="I316" s="4"/>
      <c r="J316" s="4"/>
    </row>
    <row r="317" spans="6:10" ht="12.75">
      <c r="F317" s="4"/>
      <c r="G317" s="4"/>
      <c r="H317" s="4"/>
      <c r="I317" s="4"/>
      <c r="J317" s="4"/>
    </row>
    <row r="318" spans="6:10" ht="12.75">
      <c r="F318" s="4"/>
      <c r="G318" s="4"/>
      <c r="H318" s="4"/>
      <c r="I318" s="4"/>
      <c r="J318" s="4"/>
    </row>
    <row r="319" spans="6:10" ht="12.75">
      <c r="F319" s="4"/>
      <c r="G319" s="4"/>
      <c r="H319" s="4"/>
      <c r="I319" s="4"/>
      <c r="J319" s="4"/>
    </row>
    <row r="320" spans="2:10" ht="12.75">
      <c r="B320" s="2"/>
      <c r="F320" s="4"/>
      <c r="G320" s="4"/>
      <c r="H320" s="4"/>
      <c r="I320" s="4"/>
      <c r="J320" s="4"/>
    </row>
    <row r="321" spans="6:10" ht="12.75">
      <c r="F321" s="4"/>
      <c r="G321" s="4"/>
      <c r="H321" s="4"/>
      <c r="I321" s="4"/>
      <c r="J321" s="4"/>
    </row>
    <row r="322" spans="6:10" ht="12.75">
      <c r="F322" s="4"/>
      <c r="G322" s="4"/>
      <c r="H322" s="4"/>
      <c r="I322" s="4"/>
      <c r="J322" s="4"/>
    </row>
    <row r="323" spans="6:10" ht="12.75">
      <c r="F323" s="4"/>
      <c r="G323" s="4"/>
      <c r="H323" s="4"/>
      <c r="I323" s="4"/>
      <c r="J323" s="4"/>
    </row>
    <row r="324" spans="6:10" ht="12.75">
      <c r="F324" s="4"/>
      <c r="G324" s="4"/>
      <c r="H324" s="4"/>
      <c r="I324" s="4"/>
      <c r="J324" s="4"/>
    </row>
    <row r="325" spans="6:10" ht="12.75">
      <c r="F325" s="4"/>
      <c r="G325" s="4"/>
      <c r="H325" s="4"/>
      <c r="I325" s="4"/>
      <c r="J325" s="4"/>
    </row>
    <row r="326" spans="6:10" ht="12.75">
      <c r="F326" s="4"/>
      <c r="G326" s="4"/>
      <c r="H326" s="4"/>
      <c r="I326" s="4"/>
      <c r="J326" s="4"/>
    </row>
    <row r="327" spans="6:10" ht="12.75">
      <c r="F327" s="4"/>
      <c r="G327" s="4"/>
      <c r="H327" s="4"/>
      <c r="I327" s="4"/>
      <c r="J327" s="4"/>
    </row>
    <row r="328" spans="6:10" ht="12.75">
      <c r="F328" s="4"/>
      <c r="G328" s="4"/>
      <c r="H328" s="4"/>
      <c r="I328" s="4"/>
      <c r="J328" s="4"/>
    </row>
    <row r="329" spans="6:10" ht="12.75">
      <c r="F329" s="4"/>
      <c r="G329" s="4"/>
      <c r="H329" s="4"/>
      <c r="I329" s="4"/>
      <c r="J329" s="4"/>
    </row>
    <row r="330" spans="6:10" ht="12.75">
      <c r="F330" s="4"/>
      <c r="G330" s="4"/>
      <c r="H330" s="4"/>
      <c r="I330" s="4"/>
      <c r="J330" s="4"/>
    </row>
    <row r="331" spans="6:10" ht="12.75">
      <c r="F331" s="4"/>
      <c r="G331" s="4"/>
      <c r="H331" s="4"/>
      <c r="I331" s="4"/>
      <c r="J331" s="4"/>
    </row>
    <row r="332" spans="6:10" ht="12.75">
      <c r="F332" s="4"/>
      <c r="G332" s="4"/>
      <c r="H332" s="4"/>
      <c r="I332" s="4"/>
      <c r="J332" s="4"/>
    </row>
  </sheetData>
  <sheetProtection/>
  <mergeCells count="10">
    <mergeCell ref="B218:G219"/>
    <mergeCell ref="B278:G278"/>
    <mergeCell ref="B59:G60"/>
    <mergeCell ref="B54:G55"/>
    <mergeCell ref="B72:H72"/>
    <mergeCell ref="B117:F117"/>
    <mergeCell ref="B221:G221"/>
    <mergeCell ref="C264:D264"/>
    <mergeCell ref="F264:G264"/>
    <mergeCell ref="B236:C236"/>
  </mergeCells>
  <printOptions/>
  <pageMargins left="0.75" right="0.29" top="0.17" bottom="0.16" header="0.17" footer="0.16"/>
  <pageSetup cellComments="asDisplayed" horizontalDpi="300" verticalDpi="300" orientation="portrait" paperSize="9" scale="78" r:id="rId2"/>
  <rowBreaks count="4" manualBreakCount="4">
    <brk id="66" max="7" man="1"/>
    <brk id="120" max="7" man="1"/>
    <brk id="185" max="7" man="1"/>
    <brk id="24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2009-08-26T11:37:13Z</cp:lastPrinted>
  <dcterms:created xsi:type="dcterms:W3CDTF">2006-07-03T12:17:34Z</dcterms:created>
  <dcterms:modified xsi:type="dcterms:W3CDTF">2009-08-27T09:11:10Z</dcterms:modified>
  <cp:category/>
  <cp:version/>
  <cp:contentType/>
  <cp:contentStatus/>
</cp:coreProperties>
</file>